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66925"/>
  <mc:AlternateContent xmlns:mc="http://schemas.openxmlformats.org/markup-compatibility/2006">
    <mc:Choice Requires="x15">
      <x15ac:absPath xmlns:x15ac="http://schemas.microsoft.com/office/spreadsheetml/2010/11/ac" url="C:\Users\joshj\Documents\1 College Stuff\9 Senior Spring\Senior Design\Bill of Materials\"/>
    </mc:Choice>
  </mc:AlternateContent>
  <xr:revisionPtr revIDLastSave="0" documentId="13_ncr:1_{33142F28-3BC8-498E-B308-4EAB80C6F773}" xr6:coauthVersionLast="45" xr6:coauthVersionMax="45" xr10:uidLastSave="{00000000-0000-0000-0000-000000000000}"/>
  <bookViews>
    <workbookView xWindow="-108" yWindow="-108" windowWidth="23256" windowHeight="12576" activeTab="1" xr2:uid="{00000000-000D-0000-FFFF-FFFF00000000}"/>
  </bookViews>
  <sheets>
    <sheet name="NASA" sheetId="1" r:id="rId1"/>
    <sheet name="Prototype"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4" i="2" l="1"/>
  <c r="S35" i="2"/>
  <c r="S36" i="2"/>
  <c r="S37" i="2"/>
  <c r="S38" i="2"/>
  <c r="S39" i="2"/>
  <c r="S40" i="2"/>
  <c r="S41" i="2"/>
  <c r="S42" i="2"/>
  <c r="S34" i="2"/>
  <c r="S32" i="2"/>
  <c r="S23" i="2"/>
  <c r="S24" i="2"/>
  <c r="S25" i="2"/>
  <c r="S26" i="2"/>
  <c r="S27" i="2"/>
  <c r="S28" i="2"/>
  <c r="S29" i="2"/>
  <c r="S30" i="2"/>
  <c r="S22" i="2"/>
  <c r="S17" i="2"/>
  <c r="S18" i="2"/>
  <c r="S19" i="2"/>
  <c r="S20" i="2"/>
  <c r="S16" i="2"/>
  <c r="S14" i="2"/>
  <c r="S11" i="2"/>
  <c r="S12" i="2"/>
  <c r="S10" i="2"/>
  <c r="S6" i="2"/>
  <c r="S7" i="2"/>
  <c r="S8" i="2"/>
  <c r="S5" i="2"/>
  <c r="J41" i="1" l="1"/>
  <c r="H41" i="1"/>
  <c r="I41" i="1"/>
  <c r="S46" i="2"/>
  <c r="T34" i="2" l="1"/>
  <c r="L38" i="2"/>
  <c r="L39" i="2"/>
  <c r="L37" i="2"/>
  <c r="U46" i="2"/>
  <c r="M46" i="2"/>
  <c r="L6" i="2"/>
  <c r="L7" i="2"/>
  <c r="L10" i="2"/>
  <c r="L11" i="2"/>
  <c r="L12" i="2"/>
  <c r="L14" i="2"/>
  <c r="L16" i="2"/>
  <c r="L17" i="2"/>
  <c r="L18" i="2"/>
  <c r="L19" i="2"/>
  <c r="L20" i="2"/>
  <c r="L22" i="2"/>
  <c r="L23" i="2"/>
  <c r="L24" i="2"/>
  <c r="L25" i="2"/>
  <c r="L26" i="2"/>
  <c r="L27" i="2"/>
  <c r="L28" i="2"/>
  <c r="L29" i="2"/>
  <c r="L30" i="2"/>
  <c r="L32" i="2"/>
  <c r="L34" i="2"/>
  <c r="L35" i="2"/>
  <c r="L36" i="2"/>
  <c r="L40" i="2"/>
  <c r="L44" i="2"/>
  <c r="L5" i="2"/>
  <c r="L46" i="2" l="1"/>
  <c r="M47" i="2" s="1"/>
  <c r="T14" i="2" l="1"/>
  <c r="T32" i="2"/>
  <c r="T44" i="2"/>
  <c r="T5" i="2"/>
  <c r="T22" i="2" l="1"/>
  <c r="T16" i="2"/>
  <c r="T10" i="2"/>
  <c r="T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tc={1D649387-982F-42C7-914C-55E02B9FA02D}</author>
    <author>tc={D89C3CAC-C04F-4A29-B8D2-55BEC0AA0DDA}</author>
    <author>tc={594799A5-2A8D-4599-9050-8F8604321709}</author>
    <author>tc={EC295EEC-B754-44D6-B873-8BC7CF402D73}</author>
    <author>tc={C8277F5F-25C9-4C2B-942D-73E5A5AD3716}</author>
    <author>tc={545635C6-61C9-43E7-9C0C-3B9CD9A9CF6D}</author>
    <author>tc={CF115638-528C-4735-8FEC-5D0C6DECC91B}</author>
    <author>tc={EBD7AA47-58B7-438C-A314-2511F2BD6E8E}</author>
    <author>tc={E28CD380-3AE7-48DF-B02E-824FD3FE7831}</author>
    <author>tc={5BF55B7C-C60C-43B6-B387-909DA4AAC66A}</author>
    <author>tc={B1A58603-FDF9-47F8-8E0D-6F943BD0C5BE}</author>
    <author>tc={9EE4871B-2AE5-435E-B168-FB84E1DD788E}</author>
    <author>tc={91E9A347-D0D2-40C8-81D6-6C6E49752649}</author>
    <author>tc={4A3A4087-1F6C-449D-8352-C3773695E269}</author>
    <author>tc={FE9DDCB9-40D6-4241-916C-2545CBA3526D}</author>
    <author>tc={5879E205-9524-4D37-B540-43D1772DEE51}</author>
    <author>tc={863E4BB9-5D58-42B4-8CC3-BFCA88689A61}</author>
    <author>tc={FDB5FB59-BEF5-4140-8DEC-7A4341DF4E32}</author>
    <author>tc={E7822D12-BFE3-4DB4-BCA5-114F6D23EB8A}</author>
    <author>tc={4F725E03-2E84-4838-B778-3C3E3847198C}</author>
    <author>tc={635248BE-8B01-4D03-A0CF-6325C1AFD2AF}</author>
    <author>tc={641F4C45-F211-4055-AF4B-38DECDF85859}</author>
    <author>tc={5FCC64EC-5152-485C-912F-9C5C1788FA69}</author>
    <author>tc={1CB0A020-6309-4530-9519-E0EF92D0BE8A}</author>
  </authors>
  <commentList>
    <comment ref="H5" authorId="0" shapeId="0" xr:uid="{1D649387-982F-42C7-914C-55E02B9FA02D}">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6" authorId="1" shapeId="0" xr:uid="{D89C3CAC-C04F-4A29-B8D2-55BEC0AA0DDA}">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7" authorId="2" shapeId="0" xr:uid="{594799A5-2A8D-4599-9050-8F8604321709}">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10" authorId="3" shapeId="0" xr:uid="{EC295EEC-B754-44D6-B873-8BC7CF402D73}">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11" authorId="4" shapeId="0" xr:uid="{C8277F5F-25C9-4C2B-942D-73E5A5AD3716}">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12" authorId="5" shapeId="0" xr:uid="{545635C6-61C9-43E7-9C0C-3B9CD9A9CF6D}">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14" authorId="6" shapeId="0" xr:uid="{CF115638-528C-4735-8FEC-5D0C6DECC91B}">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16" authorId="7" shapeId="0" xr:uid="{EBD7AA47-58B7-438C-A314-2511F2BD6E8E}">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17" authorId="8" shapeId="0" xr:uid="{E28CD380-3AE7-48DF-B02E-824FD3FE7831}">
      <text>
        <t>[Threaded comment]
Your version of Excel allows you to read this threaded comment; however, any edits to it will get removed if the file is opened in a newer version of Excel. Learn more: https://go.microsoft.com/fwlink/?linkid=870924
Comment:
    https://www.globalindustrial.com/g/fasteners/springs/utility-extension-springs/extension-springs-124503</t>
      </text>
    </comment>
    <comment ref="H18" authorId="9" shapeId="0" xr:uid="{5BF55B7C-C60C-43B6-B387-909DA4AAC66A}">
      <text>
        <t>[Threaded comment]
Your version of Excel allows you to read this threaded comment; however, any edits to it will get removed if the file is opened in a newer version of Excel. Learn more: https://go.microsoft.com/fwlink/?linkid=870924
Comment:
    https://www.grainger.com/category/raw-materials/carbon-steel?attrs=Alloy+Type%7C1018&amp;filters=attrs&amp;gwwRemoveElement=true</t>
      </text>
    </comment>
    <comment ref="H19" authorId="10" shapeId="0" xr:uid="{B1A58603-FDF9-47F8-8E0D-6F943BD0C5BE}">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22" authorId="11" shapeId="0" xr:uid="{9EE4871B-2AE5-435E-B168-FB84E1DD788E}">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23" authorId="12" shapeId="0" xr:uid="{91E9A347-D0D2-40C8-81D6-6C6E49752649}">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25" authorId="13" shapeId="0" xr:uid="{4A3A4087-1F6C-449D-8352-C3773695E269}">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27" authorId="14" shapeId="0" xr:uid="{FE9DDCB9-40D6-4241-916C-2545CBA3526D}">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30" authorId="15" shapeId="0" xr:uid="{5879E205-9524-4D37-B540-43D1772DEE51}">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35" authorId="16" shapeId="0" xr:uid="{863E4BB9-5D58-42B4-8CC3-BFCA88689A61}">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36" authorId="17" shapeId="0" xr:uid="{FDB5FB59-BEF5-4140-8DEC-7A4341DF4E32}">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37" authorId="18" shapeId="0" xr:uid="{E7822D12-BFE3-4DB4-BCA5-114F6D23EB8A}">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38" authorId="19" shapeId="0" xr:uid="{4F725E03-2E84-4838-B778-3C3E3847198C}">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39" authorId="20" shapeId="0" xr:uid="{635248BE-8B01-4D03-A0CF-6325C1AFD2AF}">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H40" authorId="21" shapeId="0" xr:uid="{641F4C45-F211-4055-AF4B-38DECDF85859}">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https://www.metalsupermarkets.com/metals/cold-rolled-steel/cold-rolled-steel-c1018-round-bar/</t>
      </text>
    </comment>
    <comment ref="I41" authorId="22" shapeId="0" xr:uid="{5FCC64EC-5152-485C-912F-9C5C1788FA69}">
      <text>
        <t>[Threaded comment]
Your version of Excel allows you to read this threaded comment; however, any edits to it will get removed if the file is opened in a newer version of Excel. Learn more: https://go.microsoft.com/fwlink/?linkid=870924
Comment:
    https://www.acecontrols.com/us/products/motion-control/rotary-dampers/ffd.html</t>
      </text>
    </comment>
    <comment ref="H50" authorId="23" shapeId="0" xr:uid="{1CB0A020-6309-4530-9519-E0EF92D0BE8A}">
      <text>
        <t>[Threaded comment]
Your version of Excel allows you to read this threaded comment; however, any edits to it will get removed if the file is opened in a newer version of Excel. Learn more: https://go.microsoft.com/fwlink/?linkid=870924
Comment:
    https://www.metalsupermarkets.com/metals/cold-rolled-steel/cold-rolled-steel-c1010/</t>
      </text>
    </comment>
  </commentList>
</comments>
</file>

<file path=xl/sharedStrings.xml><?xml version="1.0" encoding="utf-8"?>
<sst xmlns="http://schemas.openxmlformats.org/spreadsheetml/2006/main" count="282" uniqueCount="134">
  <si>
    <t>Part Name</t>
  </si>
  <si>
    <t>Foot Pad</t>
  </si>
  <si>
    <t>Qnty</t>
  </si>
  <si>
    <t>Circular I-beam</t>
  </si>
  <si>
    <t>Dwg #</t>
  </si>
  <si>
    <t>System</t>
  </si>
  <si>
    <t>Lower Strut</t>
  </si>
  <si>
    <t>Ball End</t>
  </si>
  <si>
    <t>Piston End Plate</t>
  </si>
  <si>
    <t>Rack</t>
  </si>
  <si>
    <t>Linear Ratchet Rack</t>
  </si>
  <si>
    <t>Pawl</t>
  </si>
  <si>
    <t>Pawl Arm</t>
  </si>
  <si>
    <t>Pawl Pin</t>
  </si>
  <si>
    <t>FerroMagnetic Core</t>
  </si>
  <si>
    <t>Upper Strut</t>
  </si>
  <si>
    <t>Main Cylinder</t>
  </si>
  <si>
    <t>Pin Plates</t>
  </si>
  <si>
    <t>Solenoid Support</t>
  </si>
  <si>
    <t>Solenoid Wire</t>
  </si>
  <si>
    <t>Material</t>
  </si>
  <si>
    <t>Manufacturing Notes</t>
  </si>
  <si>
    <t>AISI 304</t>
  </si>
  <si>
    <t>Core Retaining Bolt</t>
  </si>
  <si>
    <t>AISI-420</t>
  </si>
  <si>
    <t>AL-7178</t>
  </si>
  <si>
    <t>Copper</t>
  </si>
  <si>
    <t>Main Spring</t>
  </si>
  <si>
    <t>Potential Vendor</t>
  </si>
  <si>
    <t>Labor Cost Estimate</t>
  </si>
  <si>
    <t>Ball Socket Retainer</t>
  </si>
  <si>
    <t>Material Cost Estimate</t>
  </si>
  <si>
    <t>Solenoid Outer Shroud</t>
  </si>
  <si>
    <t>Bill of Materials for NASA</t>
  </si>
  <si>
    <t>Bill of Materials for Prototype</t>
  </si>
  <si>
    <t>WB Jones</t>
  </si>
  <si>
    <t>Digikey</t>
  </si>
  <si>
    <t>2328-22SNS2.5-ND</t>
  </si>
  <si>
    <t>PSU</t>
  </si>
  <si>
    <t>Power Supply Unit</t>
  </si>
  <si>
    <t>FAMU-FSU CoE</t>
  </si>
  <si>
    <t>Secondary Strut</t>
  </si>
  <si>
    <t>Compression Spring</t>
  </si>
  <si>
    <t>Strut Inner</t>
  </si>
  <si>
    <t>Strut Outer</t>
  </si>
  <si>
    <t>Rotational Friction Damper</t>
  </si>
  <si>
    <t>Multi</t>
  </si>
  <si>
    <t>AISI 302</t>
  </si>
  <si>
    <t>GraphAlloy</t>
  </si>
  <si>
    <t>GraphAlloy.com</t>
  </si>
  <si>
    <t>System Fabricated</t>
  </si>
  <si>
    <t>System Integrated</t>
  </si>
  <si>
    <t>Part Completeness</t>
  </si>
  <si>
    <t>Bronze</t>
  </si>
  <si>
    <t>Grainger</t>
  </si>
  <si>
    <t>EBCF162012</t>
  </si>
  <si>
    <t>Borrow PSU from Mechatronics Lab for release testing.</t>
  </si>
  <si>
    <t>Made from formed sheet metal</t>
  </si>
  <si>
    <t>Ball Socket Base</t>
  </si>
  <si>
    <t>Attached between foot pad and lower strut</t>
  </si>
  <si>
    <t>Buy as hardware, material subject to change.</t>
  </si>
  <si>
    <t>Main Strut Bushing</t>
  </si>
  <si>
    <t>Pin Bushing</t>
  </si>
  <si>
    <t>Main Cylinder Piston Stop</t>
  </si>
  <si>
    <t>Formed from barstock or bought as preformed. Pressed into pin plates before welding.</t>
  </si>
  <si>
    <t>Polyurathane coated wire will be handwound around solenoid support.</t>
  </si>
  <si>
    <t>Aluminum Foil</t>
  </si>
  <si>
    <t>Bought preformed. Closed, ground ends.</t>
  </si>
  <si>
    <t>Damper Bracket</t>
  </si>
  <si>
    <t>Bought preformed</t>
  </si>
  <si>
    <t>Positioning Extension Springs</t>
  </si>
  <si>
    <t>Positioning Extension Spring</t>
  </si>
  <si>
    <t>Amazon</t>
  </si>
  <si>
    <t>B00H3VRGRY</t>
  </si>
  <si>
    <t>Material Cost Per Pound</t>
  </si>
  <si>
    <t>Vendor Part #</t>
  </si>
  <si>
    <t>2HJH7</t>
  </si>
  <si>
    <t>Formed from round barstock. Bolted to ball socket base</t>
  </si>
  <si>
    <t>Made from round barstock. Welded onto foot pad</t>
  </si>
  <si>
    <t>Made from round barstock</t>
  </si>
  <si>
    <t>Machined from round barstock on lathe. Welded onto end of Circular I-beam</t>
  </si>
  <si>
    <t>Made from round barstock , welded onto end of circular I-beam</t>
  </si>
  <si>
    <t>Pounds of Material</t>
  </si>
  <si>
    <t>Machined as one long piece from square bar stock 
OR
Machined as individual teeth modules from square bar stock
Welded into circular I-beam channel.
Possible redesign: bolts pass though I-beam and rack and fasten the racks to each other.</t>
  </si>
  <si>
    <t>Formed from square barstock</t>
  </si>
  <si>
    <t>Formed from round barstock or purchased as hardware</t>
  </si>
  <si>
    <t>Formed from round barstock or purchased as preformed steel pipe</t>
  </si>
  <si>
    <t>Project totals:</t>
  </si>
  <si>
    <t>N/A</t>
  </si>
  <si>
    <t>total cost:</t>
  </si>
  <si>
    <t>Formed from barstock/steel pipe threaded to mate with core retaining bolt</t>
  </si>
  <si>
    <t>If main cylinder is fabricated from round barstock, piston stop will be integral to cylinder. 
If cylinder is bought as pipe, piston stop will be welded onto end of cylinder after the main strut bushing is pressed in.</t>
  </si>
  <si>
    <t>Formed from round barstock or purchase preformed</t>
  </si>
  <si>
    <t>Formed from square barstock or plate steel, welded onto main cylinder</t>
  </si>
  <si>
    <t>Formed from round barstock or bought as preformed steel pipe. Welded onto main cylinder.</t>
  </si>
  <si>
    <t>Foil wraped around wire coil, honestly maybe don't even need for the prototype.</t>
  </si>
  <si>
    <t>Formed from round barstock, welded onto main cylinder after lower strut and main spring have been inserted.</t>
  </si>
  <si>
    <t>Strut Piston</t>
  </si>
  <si>
    <t>Strut Piston Rod</t>
  </si>
  <si>
    <t>Strut Piston Stops</t>
  </si>
  <si>
    <t>Formed from either round barstock or preformed steel pipe.</t>
  </si>
  <si>
    <t>Formed from cut round barstock</t>
  </si>
  <si>
    <t>Formed from either cut round barstock or cut preformed steel pipe. Welded into place.</t>
  </si>
  <si>
    <t>Formed from round barstock. Threaded or welded into place.</t>
  </si>
  <si>
    <t>Bought as preformed units.</t>
  </si>
  <si>
    <t>Link to potential vendor website</t>
  </si>
  <si>
    <t>Formed from round barstock. Welded onto secondary strut inner and outer cylinders.</t>
  </si>
  <si>
    <t>McMaster-Carr</t>
  </si>
  <si>
    <t>6597K141</t>
  </si>
  <si>
    <t>General Notes</t>
  </si>
  <si>
    <t>Notes</t>
  </si>
  <si>
    <t>1,2</t>
  </si>
  <si>
    <t>AISI</t>
  </si>
  <si>
    <t>Part</t>
  </si>
  <si>
    <t>ACE Controls</t>
  </si>
  <si>
    <t>FFD-30SS-R153</t>
  </si>
  <si>
    <t xml:space="preserve"> aisi 1018 5 foot 5 inch in diameter = $682.42</t>
  </si>
  <si>
    <t>Note for all stock materials: Steel vendors are subject to change after confering with the machine shop regarding manufacture and fabrication.</t>
  </si>
  <si>
    <t>CR1018/5</t>
  </si>
  <si>
    <t>Note for all preformed purchases: Prototype is in the process of being designed and sized. Listed part and size is approximate.</t>
  </si>
  <si>
    <t>Metal Supermarkets</t>
  </si>
  <si>
    <t>Materials Identified
10%</t>
  </si>
  <si>
    <t>Vendor Identified
10%</t>
  </si>
  <si>
    <t>Materials Ordered
20%</t>
  </si>
  <si>
    <t>Enter 1 for yes, 0 no</t>
  </si>
  <si>
    <t>Project Progress Tracker</t>
  </si>
  <si>
    <t>For prototype bill of materials, see sheet 2.</t>
  </si>
  <si>
    <t>Qty</t>
  </si>
  <si>
    <t>Total:</t>
  </si>
  <si>
    <t>Project Total</t>
  </si>
  <si>
    <t>Low Carbon Steel</t>
  </si>
  <si>
    <t>Positioning  Spring</t>
  </si>
  <si>
    <t>Materials in Hand
20%</t>
  </si>
  <si>
    <t>Part Fabricated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</si>
</sst>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8"/>
      <color rgb="FF444444"/>
      <name val="Arial"/>
      <family val="2"/>
    </font>
    <font>
      <sz val="8"/>
      <color rgb="FF000000"/>
      <name val="Arial"/>
      <family val="2"/>
    </font>
    <font>
      <sz val="10"/>
      <name val="Segoe UI"/>
      <family val="2"/>
    </font>
    <font>
      <sz val="11"/>
      <color rgb="FF333333"/>
      <name val="Calibri"/>
      <family val="2"/>
      <scheme val="minor"/>
    </font>
    <font>
      <sz val="9"/>
      <color indexed="81"/>
      <name val="Tahoma"/>
      <charset val="1"/>
    </font>
    <font>
      <b/>
      <sz val="14"/>
      <color theme="1"/>
      <name val="Calibri"/>
      <family val="2"/>
      <scheme val="minor"/>
    </font>
    <font>
      <b/>
      <sz val="16"/>
      <color theme="1"/>
      <name val="Calibri"/>
      <family val="2"/>
      <scheme val="minor"/>
    </font>
    <font>
      <sz val="12"/>
      <color theme="1"/>
      <name val="Calibri"/>
      <family val="2"/>
      <scheme val="minor"/>
    </font>
    <font>
      <sz val="16"/>
      <color theme="1"/>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AD5FF"/>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double">
        <color indexed="64"/>
      </right>
      <top style="thin">
        <color indexed="64"/>
      </top>
      <bottom style="medium">
        <color rgb="FF000000"/>
      </bottom>
      <diagonal/>
    </border>
    <border>
      <left style="double">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2" fillId="0" borderId="15" xfId="0" applyFont="1" applyBorder="1" applyAlignment="1">
      <alignment horizontal="center" vertical="center" wrapText="1"/>
    </xf>
    <xf numFmtId="164" fontId="0" fillId="0" borderId="14" xfId="0" applyNumberFormat="1"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Alignment="1">
      <alignment horizontal="center" vertical="center"/>
    </xf>
    <xf numFmtId="0" fontId="0" fillId="0" borderId="0" xfId="0" applyFill="1" applyBorder="1" applyAlignment="1">
      <alignment vertical="center" wrapText="1"/>
    </xf>
    <xf numFmtId="0" fontId="0" fillId="5" borderId="12" xfId="0" applyFill="1"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4" borderId="9"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2" xfId="0" applyFill="1" applyBorder="1" applyAlignment="1">
      <alignment horizontal="center" vertical="center" wrapText="1"/>
    </xf>
    <xf numFmtId="9" fontId="0"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applyFill="1" applyAlignment="1">
      <alignment horizontal="center" vertical="center" wrapText="1"/>
    </xf>
    <xf numFmtId="10" fontId="0" fillId="9" borderId="14" xfId="0" applyNumberFormat="1" applyFill="1" applyBorder="1" applyAlignment="1">
      <alignment horizontal="center" vertical="center" wrapText="1"/>
    </xf>
    <xf numFmtId="0" fontId="0" fillId="11" borderId="1" xfId="0"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11" borderId="9"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2" xfId="0" applyFill="1" applyBorder="1" applyAlignment="1">
      <alignment horizontal="center" vertical="center" wrapText="1"/>
    </xf>
    <xf numFmtId="9" fontId="0" fillId="11" borderId="1" xfId="1" applyFont="1" applyFill="1" applyBorder="1" applyAlignment="1">
      <alignment horizontal="center" vertical="center" wrapText="1"/>
    </xf>
    <xf numFmtId="0" fontId="5"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0" fontId="0" fillId="8" borderId="1"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9" fillId="13" borderId="1" xfId="0" applyFont="1" applyFill="1" applyBorder="1" applyAlignment="1">
      <alignment horizontal="center" vertical="center" wrapText="1"/>
    </xf>
    <xf numFmtId="10" fontId="0" fillId="13" borderId="14" xfId="0" applyNumberFormat="1" applyFill="1" applyBorder="1" applyAlignment="1">
      <alignment horizontal="center" vertical="center" wrapText="1"/>
    </xf>
    <xf numFmtId="10" fontId="0" fillId="10" borderId="14" xfId="0" applyNumberForma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vertical="center" wrapText="1"/>
    </xf>
    <xf numFmtId="0" fontId="0" fillId="11" borderId="1" xfId="0" applyFill="1" applyBorder="1" applyAlignment="1">
      <alignment horizontal="center" vertical="center"/>
    </xf>
    <xf numFmtId="0" fontId="0" fillId="11" borderId="1" xfId="0" applyFill="1" applyBorder="1" applyAlignment="1">
      <alignment vertical="center" wrapText="1"/>
    </xf>
    <xf numFmtId="0" fontId="0" fillId="11" borderId="4" xfId="0" applyFill="1" applyBorder="1" applyAlignment="1">
      <alignment vertical="center" wrapText="1"/>
    </xf>
    <xf numFmtId="0" fontId="2" fillId="9" borderId="39" xfId="0" applyFont="1" applyFill="1" applyBorder="1" applyAlignment="1">
      <alignment horizontal="center" vertical="center"/>
    </xf>
    <xf numFmtId="0" fontId="2" fillId="9" borderId="4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0" fillId="4" borderId="21" xfId="0" applyFill="1" applyBorder="1" applyAlignment="1">
      <alignment horizontal="center" vertical="center"/>
    </xf>
    <xf numFmtId="0" fontId="0" fillId="11" borderId="21" xfId="0" applyFill="1" applyBorder="1" applyAlignment="1">
      <alignment horizontal="center" vertical="center"/>
    </xf>
    <xf numFmtId="0" fontId="0" fillId="13" borderId="20" xfId="0" applyFill="1" applyBorder="1" applyAlignment="1">
      <alignment horizontal="center" vertical="center" wrapText="1"/>
    </xf>
    <xf numFmtId="0" fontId="0" fillId="4" borderId="0" xfId="0" applyFill="1" applyBorder="1" applyAlignment="1">
      <alignment horizontal="center" vertical="center"/>
    </xf>
    <xf numFmtId="0" fontId="0" fillId="4" borderId="23" xfId="0" applyFill="1" applyBorder="1" applyAlignment="1">
      <alignment horizontal="center" vertical="center" wrapText="1"/>
    </xf>
    <xf numFmtId="0" fontId="0" fillId="4" borderId="47" xfId="0" applyFill="1" applyBorder="1" applyAlignment="1">
      <alignment horizontal="center" vertical="center"/>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6" borderId="48" xfId="0" applyFill="1" applyBorder="1" applyAlignment="1">
      <alignment horizontal="center" vertical="center"/>
    </xf>
    <xf numFmtId="0" fontId="0" fillId="6" borderId="49" xfId="0" applyFill="1" applyBorder="1" applyAlignment="1">
      <alignment horizontal="center" vertical="center"/>
    </xf>
    <xf numFmtId="0" fontId="0" fillId="6" borderId="50" xfId="0"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1"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22"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4" xfId="0" applyFill="1" applyBorder="1" applyAlignment="1">
      <alignment horizontal="center" vertical="center" wrapText="1"/>
    </xf>
    <xf numFmtId="0" fontId="0" fillId="12" borderId="44" xfId="0" applyFill="1" applyBorder="1" applyAlignment="1">
      <alignment horizontal="center" vertical="center" wrapText="1"/>
    </xf>
    <xf numFmtId="0" fontId="0" fillId="12" borderId="25" xfId="0" applyFill="1" applyBorder="1" applyAlignment="1">
      <alignment horizontal="center" vertical="center" wrapText="1"/>
    </xf>
    <xf numFmtId="0" fontId="0" fillId="12" borderId="45" xfId="0" applyFill="1" applyBorder="1" applyAlignment="1">
      <alignment horizontal="center" vertical="center" wrapText="1"/>
    </xf>
    <xf numFmtId="0" fontId="0" fillId="13" borderId="41" xfId="0" applyFill="1" applyBorder="1" applyAlignment="1">
      <alignment horizontal="center" vertical="center" wrapText="1"/>
    </xf>
    <xf numFmtId="0" fontId="0" fillId="13" borderId="42" xfId="0" applyFill="1" applyBorder="1" applyAlignment="1">
      <alignment horizontal="center" vertical="center" wrapText="1"/>
    </xf>
    <xf numFmtId="0" fontId="0" fillId="13" borderId="43" xfId="0" applyFill="1" applyBorder="1" applyAlignment="1">
      <alignment horizontal="center" vertical="center" wrapText="1"/>
    </xf>
    <xf numFmtId="0" fontId="0" fillId="13" borderId="46" xfId="0"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0" fillId="12" borderId="9" xfId="0" applyFill="1" applyBorder="1" applyAlignment="1">
      <alignment horizontal="center" vertical="center" wrapText="1"/>
    </xf>
    <xf numFmtId="0" fontId="0" fillId="12" borderId="27" xfId="0"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10" fontId="0" fillId="8" borderId="2" xfId="0" applyNumberFormat="1" applyFill="1" applyBorder="1" applyAlignment="1">
      <alignment horizontal="center" vertical="center" wrapText="1"/>
    </xf>
    <xf numFmtId="10" fontId="0" fillId="8" borderId="3" xfId="0" applyNumberFormat="1" applyFill="1" applyBorder="1" applyAlignment="1">
      <alignment horizontal="center" vertical="center" wrapText="1"/>
    </xf>
    <xf numFmtId="10" fontId="0" fillId="8" borderId="4" xfId="0" applyNumberFormat="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12" borderId="26" xfId="0" applyFill="1" applyBorder="1" applyAlignment="1">
      <alignment horizontal="center" vertical="center" wrapText="1"/>
    </xf>
    <xf numFmtId="0" fontId="0" fillId="12" borderId="12" xfId="0" applyFill="1" applyBorder="1" applyAlignment="1">
      <alignment horizontal="center" vertical="center" wrapText="1"/>
    </xf>
    <xf numFmtId="10" fontId="0" fillId="8" borderId="1"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10" xfId="0" applyFill="1" applyBorder="1" applyAlignment="1">
      <alignment horizontal="center" vertical="center" wrapText="1"/>
    </xf>
    <xf numFmtId="0" fontId="0" fillId="12" borderId="28" xfId="0" applyFill="1" applyBorder="1" applyAlignment="1">
      <alignment horizontal="center" vertical="center" wrapText="1"/>
    </xf>
    <xf numFmtId="0" fontId="0" fillId="12" borderId="29" xfId="0" applyFill="1" applyBorder="1" applyAlignment="1">
      <alignment horizontal="center" vertical="center" wrapText="1"/>
    </xf>
    <xf numFmtId="0" fontId="0" fillId="12" borderId="30" xfId="0" applyFill="1" applyBorder="1" applyAlignment="1">
      <alignment horizontal="center" vertical="center" wrapText="1"/>
    </xf>
    <xf numFmtId="0" fontId="0" fillId="12" borderId="31" xfId="0" applyFill="1" applyBorder="1" applyAlignment="1">
      <alignment horizontal="center" vertical="center" wrapText="1"/>
    </xf>
    <xf numFmtId="0" fontId="0" fillId="12" borderId="32" xfId="0" applyFill="1"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14" borderId="1" xfId="0"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colors>
    <mruColors>
      <color rgb="FFFAD5FF"/>
      <color rgb="FFF6CBFF"/>
      <color rgb="FFFFA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oshua Blank" id="{673D4242-CDBC-41B3-8BA6-DFD3BFA07A96}" userId="Joshua Blank" providerId="None"/>
  <person displayName="Alexander Noll" id="{64720B98-803D-43B3-8D60-BBC686C28895}" userId="S::ajn15c@my.fsu.edu::3232f1ed-6bf8-4113-856c-b8cae08c5d78" providerId="AD"/>
  <person displayName="Melanie Porter" id="{6E22837C-D468-40A8-932F-76E51D2A9A4B}" userId="S::map17c@my.fsu.edu::b929dcef-c435-4849-a04e-ee8fb15b850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0-11-23T20:23:45.35" personId="{64720B98-803D-43B3-8D60-BBC686C28895}" id="{1D649387-982F-42C7-914C-55E02B9FA02D}">
    <text>https://www.metalsupermarkets.com/metals/cold-rolled-steel/cold-rolled-steel-c1018-round-bar/</text>
  </threadedComment>
  <threadedComment ref="H6" dT="2020-11-23T20:23:45.35" personId="{64720B98-803D-43B3-8D60-BBC686C28895}" id="{D89C3CAC-C04F-4A29-B8D2-55BEC0AA0DDA}">
    <text>https://www.metalsupermarkets.com/metals/cold-rolled-steel/cold-rolled-steel-c1018-round-bar/</text>
  </threadedComment>
  <threadedComment ref="H7" dT="2020-11-23T20:23:45.35" personId="{64720B98-803D-43B3-8D60-BBC686C28895}" id="{594799A5-2A8D-4599-9050-8F8604321709}">
    <text>https://www.metalsupermarkets.com/metals/cold-rolled-steel/cold-rolled-steel-c1018-round-bar/</text>
  </threadedComment>
  <threadedComment ref="H10" dT="2020-11-23T20:23:45.35" personId="{64720B98-803D-43B3-8D60-BBC686C28895}" id="{EC295EEC-B754-44D6-B873-8BC7CF402D73}">
    <text>https://www.metalsupermarkets.com/metals/cold-rolled-steel/cold-rolled-steel-c1018-round-bar/</text>
  </threadedComment>
  <threadedComment ref="H11" dT="2020-11-23T20:23:45.35" personId="{64720B98-803D-43B3-8D60-BBC686C28895}" id="{C8277F5F-25C9-4C2B-942D-73E5A5AD3716}">
    <text>https://www.metalsupermarkets.com/metals/cold-rolled-steel/cold-rolled-steel-c1018-round-bar/</text>
  </threadedComment>
  <threadedComment ref="H12" dT="2020-11-23T20:23:45.35" personId="{64720B98-803D-43B3-8D60-BBC686C28895}" id="{545635C6-61C9-43E7-9C0C-3B9CD9A9CF6D}">
    <text>https://www.metalsupermarkets.com/metals/cold-rolled-steel/cold-rolled-steel-c1018-round-bar/</text>
  </threadedComment>
  <threadedComment ref="H14" dT="2020-11-23T20:23:45.35" personId="{64720B98-803D-43B3-8D60-BBC686C28895}" id="{CF115638-528C-4735-8FEC-5D0C6DECC91B}">
    <text>https://www.metalsupermarkets.com/metals/cold-rolled-steel/cold-rolled-steel-c1018-round-bar/</text>
  </threadedComment>
  <threadedComment ref="H16" dT="2020-11-23T20:23:45.35" personId="{64720B98-803D-43B3-8D60-BBC686C28895}" id="{EBD7AA47-58B7-438C-A314-2511F2BD6E8E}">
    <text>https://www.metalsupermarkets.com/metals/cold-rolled-steel/cold-rolled-steel-c1018-round-bar/</text>
  </threadedComment>
  <threadedComment ref="H17" dT="2020-11-22T21:57:35.63" personId="{6E22837C-D468-40A8-932F-76E51D2A9A4B}" id="{E28CD380-3AE7-48DF-B02E-824FD3FE7831}">
    <text>https://www.globalindustrial.com/g/fasteners/springs/utility-extension-springs/extension-springs-124503</text>
  </threadedComment>
  <threadedComment ref="H18" dT="2020-11-22T21:19:36.06" personId="{64720B98-803D-43B3-8D60-BBC686C28895}" id="{5BF55B7C-C60C-43B6-B387-909DA4AAC66A}">
    <text>https://www.grainger.com/category/raw-materials/carbon-steel?attrs=Alloy+Type%7C1018&amp;filters=attrs&amp;gwwRemoveElement=true</text>
  </threadedComment>
  <threadedComment ref="H19" dT="2020-11-23T20:23:45.35" personId="{64720B98-803D-43B3-8D60-BBC686C28895}" id="{B1A58603-FDF9-47F8-8E0D-6F943BD0C5BE}">
    <text>https://www.metalsupermarkets.com/metals/cold-rolled-steel/cold-rolled-steel-c1018-round-bar/</text>
  </threadedComment>
  <threadedComment ref="H22" dT="2020-11-23T20:23:45.35" personId="{64720B98-803D-43B3-8D60-BBC686C28895}" id="{9EE4871B-2AE5-435E-B168-FB84E1DD788E}">
    <text>https://www.metalsupermarkets.com/metals/cold-rolled-steel/cold-rolled-steel-c1018-round-bar/</text>
  </threadedComment>
  <threadedComment ref="H23" dT="2020-11-23T20:23:45.35" personId="{64720B98-803D-43B3-8D60-BBC686C28895}" id="{91E9A347-D0D2-40C8-81D6-6C6E49752649}">
    <text>https://www.metalsupermarkets.com/metals/cold-rolled-steel/cold-rolled-steel-c1018-round-bar/</text>
  </threadedComment>
  <threadedComment ref="H25" dT="2020-11-23T20:23:45.35" personId="{64720B98-803D-43B3-8D60-BBC686C28895}" id="{4A3A4087-1F6C-449D-8352-C3773695E269}">
    <text>https://www.metalsupermarkets.com/metals/cold-rolled-steel/cold-rolled-steel-c1018-round-bar/</text>
  </threadedComment>
  <threadedComment ref="H27" dT="2020-11-23T20:23:45.35" personId="{64720B98-803D-43B3-8D60-BBC686C28895}" id="{FE9DDCB9-40D6-4241-916C-2545CBA3526D}">
    <text>https://www.metalsupermarkets.com/metals/cold-rolled-steel/cold-rolled-steel-c1018-round-bar/</text>
  </threadedComment>
  <threadedComment ref="H30" dT="2020-11-23T20:23:45.35" personId="{64720B98-803D-43B3-8D60-BBC686C28895}" id="{5879E205-9524-4D37-B540-43D1772DEE51}">
    <text>https://www.metalsupermarkets.com/metals/cold-rolled-steel/cold-rolled-steel-c1018-round-bar/</text>
  </threadedComment>
  <threadedComment ref="H35" dT="2020-11-23T20:23:45.35" personId="{64720B98-803D-43B3-8D60-BBC686C28895}" id="{863E4BB9-5D58-42B4-8CC3-BFCA88689A61}">
    <text>https://www.metalsupermarkets.com/metals/cold-rolled-steel/cold-rolled-steel-c1018-round-bar/</text>
  </threadedComment>
  <threadedComment ref="H36" dT="2020-11-23T20:23:45.35" personId="{64720B98-803D-43B3-8D60-BBC686C28895}" id="{FDB5FB59-BEF5-4140-8DEC-7A4341DF4E32}">
    <text>https://www.metalsupermarkets.com/metals/cold-rolled-steel/cold-rolled-steel-c1018-round-bar/</text>
  </threadedComment>
  <threadedComment ref="H37" dT="2020-11-23T20:23:45.35" personId="{64720B98-803D-43B3-8D60-BBC686C28895}" id="{E7822D12-BFE3-4DB4-BCA5-114F6D23EB8A}">
    <text>https://www.metalsupermarkets.com/metals/cold-rolled-steel/cold-rolled-steel-c1018-round-bar/</text>
  </threadedComment>
  <threadedComment ref="H38" dT="2020-11-23T20:23:45.35" personId="{64720B98-803D-43B3-8D60-BBC686C28895}" id="{4F725E03-2E84-4838-B778-3C3E3847198C}">
    <text>https://www.metalsupermarkets.com/metals/cold-rolled-steel/cold-rolled-steel-c1018-round-bar/</text>
  </threadedComment>
  <threadedComment ref="H39" dT="2020-11-23T20:23:45.35" personId="{64720B98-803D-43B3-8D60-BBC686C28895}" id="{635248BE-8B01-4D03-A0CF-6325C1AFD2AF}">
    <text>https://www.metalsupermarkets.com/metals/cold-rolled-steel/cold-rolled-steel-c1018-round-bar/</text>
  </threadedComment>
  <threadedComment ref="H40" dT="2020-11-23T20:23:45.35" personId="{64720B98-803D-43B3-8D60-BBC686C28895}" id="{641F4C45-F211-4055-AF4B-38DECDF85859}">
    <text>https://www.metalsupermarkets.com/metals/cold-rolled-steel/cold-rolled-steel-c1018-round-bar/</text>
  </threadedComment>
  <threadedComment ref="I41" dT="2020-11-23T02:33:03.97" personId="{673D4242-CDBC-41B3-8BA6-DFD3BFA07A96}" id="{5FCC64EC-5152-485C-912F-9C5C1788FA69}">
    <text>https://www.acecontrols.com/us/products/motion-control/rotary-dampers/ffd.html</text>
  </threadedComment>
  <threadedComment ref="H50" dT="2020-11-22T22:21:48.95" personId="{64720B98-803D-43B3-8D60-BBC686C28895}" id="{1CB0A020-6309-4530-9519-E0EF92D0BE8A}">
    <text>https://www.metalsupermarkets.com/metals/cold-rolled-steel/cold-rolled-steel-c1010/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workbookViewId="0">
      <pane ySplit="3" topLeftCell="A4" activePane="bottomLeft" state="frozen"/>
      <selection pane="bottomLeft" activeCell="K11" sqref="K11"/>
    </sheetView>
  </sheetViews>
  <sheetFormatPr defaultRowHeight="14.4" x14ac:dyDescent="0.3"/>
  <cols>
    <col min="1" max="1" width="15.5546875" style="10" customWidth="1"/>
    <col min="2" max="2" width="23.33203125" style="10" bestFit="1" customWidth="1"/>
    <col min="3" max="4" width="8.88671875" style="10"/>
    <col min="5" max="5" width="9.88671875" style="10" bestFit="1" customWidth="1"/>
    <col min="6" max="6" width="18.44140625" style="10" bestFit="1" customWidth="1"/>
    <col min="7" max="7" width="16.109375" style="10" customWidth="1"/>
    <col min="8" max="8" width="19.77734375" style="10" bestFit="1" customWidth="1"/>
    <col min="9" max="9" width="17.109375" style="10" customWidth="1"/>
    <col min="10" max="10" width="11.44140625" style="10" bestFit="1" customWidth="1"/>
    <col min="11" max="16384" width="8.88671875" style="10"/>
  </cols>
  <sheetData>
    <row r="1" spans="1:14" ht="15" thickBot="1" x14ac:dyDescent="0.35"/>
    <row r="2" spans="1:14" ht="24" customHeight="1" thickBot="1" x14ac:dyDescent="0.35">
      <c r="A2" s="62" t="s">
        <v>33</v>
      </c>
      <c r="B2" s="63"/>
      <c r="C2" s="63"/>
      <c r="D2" s="63"/>
      <c r="E2" s="63"/>
      <c r="F2" s="63"/>
      <c r="G2" s="63"/>
      <c r="H2" s="63"/>
      <c r="I2" s="64"/>
    </row>
    <row r="3" spans="1:14" ht="15" thickBot="1" x14ac:dyDescent="0.35">
      <c r="A3" s="48" t="s">
        <v>5</v>
      </c>
      <c r="B3" s="49" t="s">
        <v>113</v>
      </c>
      <c r="C3" s="49" t="s">
        <v>4</v>
      </c>
      <c r="D3" s="49" t="s">
        <v>2</v>
      </c>
      <c r="E3" s="49" t="s">
        <v>20</v>
      </c>
      <c r="F3" s="49" t="s">
        <v>21</v>
      </c>
      <c r="G3" s="49" t="s">
        <v>28</v>
      </c>
      <c r="H3" s="49" t="s">
        <v>31</v>
      </c>
      <c r="I3" s="50" t="s">
        <v>29</v>
      </c>
    </row>
    <row r="4" spans="1:14" x14ac:dyDescent="0.3">
      <c r="A4" s="77" t="s">
        <v>1</v>
      </c>
      <c r="B4" s="13" t="s">
        <v>1</v>
      </c>
      <c r="C4" s="13"/>
      <c r="D4" s="13">
        <v>1</v>
      </c>
      <c r="E4" s="41" t="s">
        <v>25</v>
      </c>
      <c r="F4" s="41"/>
      <c r="G4" s="41"/>
      <c r="H4" s="41"/>
      <c r="I4" s="51"/>
      <c r="L4" s="65" t="s">
        <v>126</v>
      </c>
      <c r="M4" s="66"/>
      <c r="N4" s="67"/>
    </row>
    <row r="5" spans="1:14" x14ac:dyDescent="0.3">
      <c r="A5" s="78"/>
      <c r="B5" s="23" t="s">
        <v>58</v>
      </c>
      <c r="C5" s="23"/>
      <c r="D5" s="23">
        <v>1</v>
      </c>
      <c r="E5" s="43" t="s">
        <v>25</v>
      </c>
      <c r="F5" s="43"/>
      <c r="G5" s="43"/>
      <c r="H5" s="43"/>
      <c r="I5" s="52"/>
      <c r="L5" s="68"/>
      <c r="M5" s="69"/>
      <c r="N5" s="70"/>
    </row>
    <row r="6" spans="1:14" x14ac:dyDescent="0.3">
      <c r="A6" s="78"/>
      <c r="B6" s="13" t="s">
        <v>30</v>
      </c>
      <c r="C6" s="13"/>
      <c r="D6" s="13">
        <v>1</v>
      </c>
      <c r="E6" s="41" t="s">
        <v>25</v>
      </c>
      <c r="F6" s="41"/>
      <c r="G6" s="41"/>
      <c r="H6" s="41"/>
      <c r="I6" s="51"/>
      <c r="L6" s="68"/>
      <c r="M6" s="69"/>
      <c r="N6" s="70"/>
    </row>
    <row r="7" spans="1:14" ht="29.4" thickBot="1" x14ac:dyDescent="0.35">
      <c r="A7" s="79"/>
      <c r="B7" s="23" t="s">
        <v>70</v>
      </c>
      <c r="C7" s="23"/>
      <c r="D7" s="23">
        <v>3</v>
      </c>
      <c r="E7" s="23" t="s">
        <v>22</v>
      </c>
      <c r="F7" s="43"/>
      <c r="G7" s="43"/>
      <c r="H7" s="43"/>
      <c r="I7" s="52"/>
      <c r="L7" s="71"/>
      <c r="M7" s="72"/>
      <c r="N7" s="73"/>
    </row>
    <row r="8" spans="1:14" ht="14.4" customHeight="1" x14ac:dyDescent="0.3">
      <c r="A8" s="74"/>
      <c r="B8" s="75"/>
      <c r="C8" s="75"/>
      <c r="D8" s="75"/>
      <c r="E8" s="75"/>
      <c r="F8" s="75"/>
      <c r="G8" s="75"/>
      <c r="H8" s="75"/>
      <c r="I8" s="76"/>
    </row>
    <row r="9" spans="1:14" x14ac:dyDescent="0.3">
      <c r="A9" s="77" t="s">
        <v>6</v>
      </c>
      <c r="B9" s="13" t="s">
        <v>3</v>
      </c>
      <c r="C9" s="13"/>
      <c r="D9" s="13">
        <v>1</v>
      </c>
      <c r="E9" s="13" t="s">
        <v>25</v>
      </c>
      <c r="F9" s="42"/>
      <c r="G9" s="41"/>
      <c r="H9" s="41"/>
      <c r="I9" s="51"/>
    </row>
    <row r="10" spans="1:14" x14ac:dyDescent="0.3">
      <c r="A10" s="78"/>
      <c r="B10" s="23" t="s">
        <v>7</v>
      </c>
      <c r="C10" s="23"/>
      <c r="D10" s="23">
        <v>1</v>
      </c>
      <c r="E10" s="23" t="s">
        <v>25</v>
      </c>
      <c r="F10" s="44"/>
      <c r="G10" s="43"/>
      <c r="H10" s="43"/>
      <c r="I10" s="52"/>
    </row>
    <row r="11" spans="1:14" x14ac:dyDescent="0.3">
      <c r="A11" s="79"/>
      <c r="B11" s="13" t="s">
        <v>8</v>
      </c>
      <c r="C11" s="13"/>
      <c r="D11" s="13">
        <v>1</v>
      </c>
      <c r="E11" s="13" t="s">
        <v>25</v>
      </c>
      <c r="F11" s="42"/>
      <c r="G11" s="41"/>
      <c r="H11" s="41"/>
      <c r="I11" s="51"/>
    </row>
    <row r="12" spans="1:14" x14ac:dyDescent="0.3">
      <c r="A12" s="74"/>
      <c r="B12" s="75"/>
      <c r="C12" s="75"/>
      <c r="D12" s="75"/>
      <c r="E12" s="75"/>
      <c r="F12" s="75"/>
      <c r="G12" s="75"/>
      <c r="H12" s="75"/>
      <c r="I12" s="76"/>
    </row>
    <row r="13" spans="1:14" x14ac:dyDescent="0.3">
      <c r="A13" s="53" t="s">
        <v>9</v>
      </c>
      <c r="B13" s="23" t="s">
        <v>10</v>
      </c>
      <c r="C13" s="23"/>
      <c r="D13" s="23">
        <v>2</v>
      </c>
      <c r="E13" s="23" t="s">
        <v>25</v>
      </c>
      <c r="F13" s="45"/>
      <c r="G13" s="43"/>
      <c r="H13" s="43"/>
      <c r="I13" s="52"/>
    </row>
    <row r="14" spans="1:14" x14ac:dyDescent="0.3">
      <c r="A14" s="74"/>
      <c r="B14" s="75"/>
      <c r="C14" s="75"/>
      <c r="D14" s="75"/>
      <c r="E14" s="75"/>
      <c r="F14" s="75"/>
      <c r="G14" s="75"/>
      <c r="H14" s="75"/>
      <c r="I14" s="76"/>
    </row>
    <row r="15" spans="1:14" x14ac:dyDescent="0.3">
      <c r="A15" s="77" t="s">
        <v>11</v>
      </c>
      <c r="B15" s="13" t="s">
        <v>12</v>
      </c>
      <c r="C15" s="13"/>
      <c r="D15" s="13">
        <v>2</v>
      </c>
      <c r="E15" s="13" t="s">
        <v>25</v>
      </c>
      <c r="F15" s="41"/>
      <c r="G15" s="41"/>
      <c r="H15" s="41"/>
      <c r="I15" s="51"/>
    </row>
    <row r="16" spans="1:14" ht="28.8" x14ac:dyDescent="0.3">
      <c r="A16" s="78"/>
      <c r="B16" s="23" t="s">
        <v>71</v>
      </c>
      <c r="C16" s="23"/>
      <c r="D16" s="23">
        <v>2</v>
      </c>
      <c r="E16" s="23" t="s">
        <v>22</v>
      </c>
      <c r="F16" s="43"/>
      <c r="G16" s="43"/>
      <c r="H16" s="43"/>
      <c r="I16" s="52"/>
    </row>
    <row r="17" spans="1:9" x14ac:dyDescent="0.3">
      <c r="A17" s="78"/>
      <c r="B17" s="13" t="s">
        <v>13</v>
      </c>
      <c r="C17" s="13"/>
      <c r="D17" s="13">
        <v>2</v>
      </c>
      <c r="E17" s="13" t="s">
        <v>25</v>
      </c>
      <c r="F17" s="41"/>
      <c r="G17" s="41"/>
      <c r="H17" s="41"/>
      <c r="I17" s="51"/>
    </row>
    <row r="18" spans="1:9" x14ac:dyDescent="0.3">
      <c r="A18" s="78"/>
      <c r="B18" s="23" t="s">
        <v>14</v>
      </c>
      <c r="C18" s="23"/>
      <c r="D18" s="23">
        <v>2</v>
      </c>
      <c r="E18" s="23" t="s">
        <v>24</v>
      </c>
      <c r="F18" s="43"/>
      <c r="G18" s="43"/>
      <c r="H18" s="43"/>
      <c r="I18" s="52"/>
    </row>
    <row r="19" spans="1:9" x14ac:dyDescent="0.3">
      <c r="A19" s="79"/>
      <c r="B19" s="13" t="s">
        <v>23</v>
      </c>
      <c r="C19" s="13"/>
      <c r="D19" s="13">
        <v>2</v>
      </c>
      <c r="E19" s="13" t="s">
        <v>25</v>
      </c>
      <c r="F19" s="41"/>
      <c r="G19" s="41"/>
      <c r="H19" s="41"/>
      <c r="I19" s="51"/>
    </row>
    <row r="20" spans="1:9" x14ac:dyDescent="0.3">
      <c r="A20" s="74"/>
      <c r="B20" s="75"/>
      <c r="C20" s="75"/>
      <c r="D20" s="75"/>
      <c r="E20" s="75"/>
      <c r="F20" s="75"/>
      <c r="G20" s="75"/>
      <c r="H20" s="75"/>
      <c r="I20" s="76"/>
    </row>
    <row r="21" spans="1:9" x14ac:dyDescent="0.3">
      <c r="A21" s="77" t="s">
        <v>15</v>
      </c>
      <c r="B21" s="23" t="s">
        <v>16</v>
      </c>
      <c r="C21" s="23"/>
      <c r="D21" s="23">
        <v>1</v>
      </c>
      <c r="E21" s="23" t="s">
        <v>25</v>
      </c>
      <c r="F21" s="43"/>
      <c r="G21" s="43"/>
      <c r="H21" s="43"/>
      <c r="I21" s="52"/>
    </row>
    <row r="22" spans="1:9" x14ac:dyDescent="0.3">
      <c r="A22" s="78"/>
      <c r="B22" s="13" t="s">
        <v>63</v>
      </c>
      <c r="C22" s="13"/>
      <c r="D22" s="13">
        <v>1</v>
      </c>
      <c r="E22" s="13" t="s">
        <v>25</v>
      </c>
      <c r="F22" s="41"/>
      <c r="G22" s="54"/>
      <c r="H22" s="41"/>
      <c r="I22" s="51"/>
    </row>
    <row r="23" spans="1:9" x14ac:dyDescent="0.3">
      <c r="A23" s="78"/>
      <c r="B23" s="23" t="s">
        <v>61</v>
      </c>
      <c r="C23" s="23"/>
      <c r="D23" s="23">
        <v>1</v>
      </c>
      <c r="E23" s="23" t="s">
        <v>48</v>
      </c>
      <c r="F23" s="43"/>
      <c r="G23" s="43" t="s">
        <v>49</v>
      </c>
      <c r="H23" s="43"/>
      <c r="I23" s="52"/>
    </row>
    <row r="24" spans="1:9" x14ac:dyDescent="0.3">
      <c r="A24" s="78"/>
      <c r="B24" s="13" t="s">
        <v>17</v>
      </c>
      <c r="C24" s="13"/>
      <c r="D24" s="13">
        <v>4</v>
      </c>
      <c r="E24" s="13" t="s">
        <v>25</v>
      </c>
      <c r="F24" s="41"/>
      <c r="G24" s="41"/>
      <c r="H24" s="41"/>
      <c r="I24" s="51"/>
    </row>
    <row r="25" spans="1:9" x14ac:dyDescent="0.3">
      <c r="A25" s="78"/>
      <c r="B25" s="23" t="s">
        <v>62</v>
      </c>
      <c r="C25" s="23"/>
      <c r="D25" s="23">
        <v>4</v>
      </c>
      <c r="E25" s="23" t="s">
        <v>48</v>
      </c>
      <c r="F25" s="43"/>
      <c r="G25" s="43" t="s">
        <v>49</v>
      </c>
      <c r="H25" s="43"/>
      <c r="I25" s="52"/>
    </row>
    <row r="26" spans="1:9" x14ac:dyDescent="0.3">
      <c r="A26" s="78"/>
      <c r="B26" s="13" t="s">
        <v>18</v>
      </c>
      <c r="C26" s="13"/>
      <c r="D26" s="13">
        <v>2</v>
      </c>
      <c r="E26" s="13" t="s">
        <v>25</v>
      </c>
      <c r="F26" s="41"/>
      <c r="G26" s="41"/>
      <c r="H26" s="41"/>
      <c r="I26" s="51"/>
    </row>
    <row r="27" spans="1:9" x14ac:dyDescent="0.3">
      <c r="A27" s="78"/>
      <c r="B27" s="23" t="s">
        <v>19</v>
      </c>
      <c r="C27" s="23"/>
      <c r="D27" s="23">
        <v>2</v>
      </c>
      <c r="E27" s="23" t="s">
        <v>26</v>
      </c>
      <c r="F27" s="43"/>
      <c r="G27" s="43"/>
      <c r="H27" s="43"/>
      <c r="I27" s="52"/>
    </row>
    <row r="28" spans="1:9" x14ac:dyDescent="0.3">
      <c r="A28" s="78"/>
      <c r="B28" s="13" t="s">
        <v>32</v>
      </c>
      <c r="C28" s="13"/>
      <c r="D28" s="13">
        <v>2</v>
      </c>
      <c r="E28" s="13" t="s">
        <v>25</v>
      </c>
      <c r="F28" s="41"/>
      <c r="G28" s="41"/>
      <c r="H28" s="41"/>
      <c r="I28" s="51"/>
    </row>
    <row r="29" spans="1:9" x14ac:dyDescent="0.3">
      <c r="A29" s="79"/>
      <c r="B29" s="23" t="s">
        <v>7</v>
      </c>
      <c r="C29" s="23"/>
      <c r="D29" s="23">
        <v>1</v>
      </c>
      <c r="E29" s="23" t="s">
        <v>25</v>
      </c>
      <c r="F29" s="43"/>
      <c r="G29" s="43"/>
      <c r="H29" s="43"/>
      <c r="I29" s="52"/>
    </row>
    <row r="30" spans="1:9" x14ac:dyDescent="0.3">
      <c r="A30" s="74"/>
      <c r="B30" s="75"/>
      <c r="C30" s="75"/>
      <c r="D30" s="75"/>
      <c r="E30" s="75"/>
      <c r="F30" s="75"/>
      <c r="G30" s="75"/>
      <c r="H30" s="75"/>
      <c r="I30" s="76"/>
    </row>
    <row r="31" spans="1:9" x14ac:dyDescent="0.3">
      <c r="A31" s="53" t="s">
        <v>27</v>
      </c>
      <c r="B31" s="13" t="s">
        <v>42</v>
      </c>
      <c r="C31" s="13"/>
      <c r="D31" s="13">
        <v>1</v>
      </c>
      <c r="E31" s="13" t="s">
        <v>22</v>
      </c>
      <c r="F31" s="41"/>
      <c r="G31" s="41"/>
      <c r="H31" s="41"/>
      <c r="I31" s="51"/>
    </row>
    <row r="32" spans="1:9" x14ac:dyDescent="0.3">
      <c r="A32" s="74"/>
      <c r="B32" s="75"/>
      <c r="C32" s="75"/>
      <c r="D32" s="75"/>
      <c r="E32" s="75"/>
      <c r="F32" s="75"/>
      <c r="G32" s="75"/>
      <c r="H32" s="75"/>
      <c r="I32" s="76"/>
    </row>
    <row r="33" spans="1:10" x14ac:dyDescent="0.3">
      <c r="A33" s="77" t="s">
        <v>41</v>
      </c>
      <c r="B33" s="23" t="s">
        <v>42</v>
      </c>
      <c r="C33" s="23"/>
      <c r="D33" s="23">
        <v>4</v>
      </c>
      <c r="E33" s="23" t="s">
        <v>112</v>
      </c>
      <c r="F33" s="43"/>
      <c r="G33" s="43"/>
      <c r="H33" s="43"/>
      <c r="I33" s="52"/>
    </row>
    <row r="34" spans="1:10" x14ac:dyDescent="0.3">
      <c r="A34" s="78"/>
      <c r="B34" s="13" t="s">
        <v>43</v>
      </c>
      <c r="C34" s="13"/>
      <c r="D34" s="13">
        <v>2</v>
      </c>
      <c r="E34" s="13" t="s">
        <v>25</v>
      </c>
      <c r="F34" s="41"/>
      <c r="G34" s="41"/>
      <c r="H34" s="41"/>
      <c r="I34" s="51"/>
    </row>
    <row r="35" spans="1:10" x14ac:dyDescent="0.3">
      <c r="A35" s="78"/>
      <c r="B35" s="23" t="s">
        <v>44</v>
      </c>
      <c r="C35" s="23"/>
      <c r="D35" s="23">
        <v>2</v>
      </c>
      <c r="E35" s="23" t="s">
        <v>25</v>
      </c>
      <c r="F35" s="43"/>
      <c r="G35" s="43"/>
      <c r="H35" s="43"/>
      <c r="I35" s="52"/>
    </row>
    <row r="36" spans="1:10" x14ac:dyDescent="0.3">
      <c r="A36" s="78"/>
      <c r="B36" s="13" t="s">
        <v>97</v>
      </c>
      <c r="C36" s="13"/>
      <c r="D36" s="13">
        <v>1</v>
      </c>
      <c r="E36" s="13" t="s">
        <v>25</v>
      </c>
      <c r="F36" s="41"/>
      <c r="G36" s="41"/>
      <c r="H36" s="41"/>
      <c r="I36" s="51"/>
    </row>
    <row r="37" spans="1:10" x14ac:dyDescent="0.3">
      <c r="A37" s="78"/>
      <c r="B37" s="23" t="s">
        <v>99</v>
      </c>
      <c r="C37" s="23"/>
      <c r="D37" s="23">
        <v>2</v>
      </c>
      <c r="E37" s="23" t="s">
        <v>25</v>
      </c>
      <c r="F37" s="43"/>
      <c r="G37" s="43"/>
      <c r="H37" s="43"/>
      <c r="I37" s="52"/>
    </row>
    <row r="38" spans="1:10" x14ac:dyDescent="0.3">
      <c r="A38" s="78"/>
      <c r="B38" s="13" t="s">
        <v>98</v>
      </c>
      <c r="C38" s="13"/>
      <c r="D38" s="13">
        <v>1</v>
      </c>
      <c r="E38" s="13" t="s">
        <v>25</v>
      </c>
      <c r="F38" s="41"/>
      <c r="G38" s="41"/>
      <c r="H38" s="41"/>
      <c r="I38" s="51"/>
    </row>
    <row r="39" spans="1:10" ht="15" thickBot="1" x14ac:dyDescent="0.35">
      <c r="A39" s="78"/>
      <c r="B39" s="23" t="s">
        <v>68</v>
      </c>
      <c r="C39" s="23"/>
      <c r="D39" s="23"/>
      <c r="E39" s="23" t="s">
        <v>25</v>
      </c>
      <c r="F39" s="43"/>
      <c r="G39" s="43"/>
      <c r="H39" s="43"/>
      <c r="I39" s="52"/>
    </row>
    <row r="40" spans="1:10" ht="15" thickBot="1" x14ac:dyDescent="0.35">
      <c r="A40" s="80"/>
      <c r="B40" s="55" t="s">
        <v>45</v>
      </c>
      <c r="C40" s="55"/>
      <c r="D40" s="55">
        <v>2</v>
      </c>
      <c r="E40" s="55" t="s">
        <v>46</v>
      </c>
      <c r="F40" s="56"/>
      <c r="G40" s="57"/>
      <c r="H40" s="57"/>
      <c r="I40" s="58"/>
      <c r="J40" s="47" t="s">
        <v>129</v>
      </c>
    </row>
    <row r="41" spans="1:10" ht="15" thickBot="1" x14ac:dyDescent="0.35">
      <c r="G41" s="59" t="s">
        <v>128</v>
      </c>
      <c r="H41" s="60">
        <f>SUM(H4:H7,H9:H11,H13,H15:H19,H21:H29,H31,H33:H40)</f>
        <v>0</v>
      </c>
      <c r="I41" s="61">
        <f>SUM(I4:I7,I9:I11,I13,I15:I19,I21:I29,I31,I33:I40)</f>
        <v>0</v>
      </c>
      <c r="J41" s="46">
        <f>SUM(H41:I41)</f>
        <v>0</v>
      </c>
    </row>
  </sheetData>
  <mergeCells count="13">
    <mergeCell ref="A15:A19"/>
    <mergeCell ref="A21:A29"/>
    <mergeCell ref="A33:A40"/>
    <mergeCell ref="A20:I20"/>
    <mergeCell ref="A30:I30"/>
    <mergeCell ref="A32:I32"/>
    <mergeCell ref="A2:I2"/>
    <mergeCell ref="L4:N7"/>
    <mergeCell ref="A8:I8"/>
    <mergeCell ref="A14:I14"/>
    <mergeCell ref="A12:I12"/>
    <mergeCell ref="A4:A7"/>
    <mergeCell ref="A9:A11"/>
  </mergeCells>
  <phoneticPr fontId="3"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74ACC-DAFF-47D2-90BE-6BFF85CCB728}">
  <dimension ref="A1:W61"/>
  <sheetViews>
    <sheetView tabSelected="1" zoomScale="70" zoomScaleNormal="70" workbookViewId="0">
      <pane xSplit="2" ySplit="4" topLeftCell="C5" activePane="bottomRight" state="frozen"/>
      <selection pane="topRight" activeCell="C1" sqref="C1"/>
      <selection pane="bottomLeft" activeCell="A4" sqref="A4"/>
      <selection pane="bottomRight" activeCell="T46" sqref="T46"/>
    </sheetView>
  </sheetViews>
  <sheetFormatPr defaultRowHeight="14.4" x14ac:dyDescent="0.3"/>
  <cols>
    <col min="1" max="1" width="13.88671875" style="2" bestFit="1" customWidth="1"/>
    <col min="2" max="2" width="24.6640625" style="2" bestFit="1" customWidth="1"/>
    <col min="3" max="3" width="6" style="2" bestFit="1" customWidth="1"/>
    <col min="4" max="4" width="4.44140625" style="2" bestFit="1" customWidth="1"/>
    <col min="5" max="5" width="15.6640625" style="2" customWidth="1"/>
    <col min="6" max="6" width="29.5546875" style="2" customWidth="1"/>
    <col min="7" max="7" width="7.5546875" style="2" customWidth="1"/>
    <col min="8" max="8" width="32" style="2" bestFit="1" customWidth="1"/>
    <col min="9" max="9" width="14.77734375" style="2" customWidth="1"/>
    <col min="10" max="10" width="16.5546875" style="2" bestFit="1" customWidth="1"/>
    <col min="11" max="11" width="20.88671875" style="2" bestFit="1" customWidth="1"/>
    <col min="12" max="12" width="19.77734375" style="2" bestFit="1" customWidth="1"/>
    <col min="13" max="13" width="17.5546875" style="2" bestFit="1" customWidth="1"/>
    <col min="14" max="14" width="17" style="2" bestFit="1" customWidth="1"/>
    <col min="15" max="15" width="15.21875" style="2" bestFit="1" customWidth="1"/>
    <col min="16" max="16" width="15.88671875" style="2" bestFit="1" customWidth="1"/>
    <col min="17" max="17" width="15.33203125" style="2" bestFit="1" customWidth="1"/>
    <col min="18" max="18" width="13.44140625" style="2" bestFit="1" customWidth="1"/>
    <col min="19" max="19" width="16.33203125" style="2" bestFit="1" customWidth="1"/>
    <col min="20" max="20" width="15.88671875" style="2" bestFit="1" customWidth="1"/>
    <col min="21" max="21" width="15.77734375" style="2" bestFit="1" customWidth="1"/>
    <col min="22" max="22" width="3.88671875" style="21" hidden="1" customWidth="1"/>
    <col min="23" max="23" width="9.88671875" style="21" hidden="1" customWidth="1"/>
    <col min="24" max="16384" width="8.88671875" style="21"/>
  </cols>
  <sheetData>
    <row r="1" spans="1:23" ht="15" thickBot="1" x14ac:dyDescent="0.35">
      <c r="H1" s="33"/>
    </row>
    <row r="2" spans="1:23" ht="33" customHeight="1" thickBot="1" x14ac:dyDescent="0.35">
      <c r="A2" s="89" t="s">
        <v>34</v>
      </c>
      <c r="B2" s="90"/>
      <c r="C2" s="90"/>
      <c r="D2" s="90"/>
      <c r="E2" s="90"/>
      <c r="F2" s="90"/>
      <c r="G2" s="90"/>
      <c r="H2" s="90"/>
      <c r="I2" s="90"/>
      <c r="J2" s="90"/>
      <c r="K2" s="90"/>
      <c r="L2" s="90"/>
      <c r="M2" s="91"/>
      <c r="N2" s="81" t="s">
        <v>125</v>
      </c>
      <c r="O2" s="82"/>
      <c r="P2" s="82"/>
      <c r="Q2" s="82"/>
      <c r="R2" s="82"/>
      <c r="S2" s="82"/>
      <c r="T2" s="82"/>
      <c r="U2" s="83"/>
    </row>
    <row r="3" spans="1:23" ht="18.600000000000001" customHeight="1" thickBot="1" x14ac:dyDescent="0.35">
      <c r="A3" s="92"/>
      <c r="B3" s="93"/>
      <c r="C3" s="93"/>
      <c r="D3" s="93"/>
      <c r="E3" s="93"/>
      <c r="F3" s="93"/>
      <c r="G3" s="93"/>
      <c r="H3" s="93"/>
      <c r="I3" s="93"/>
      <c r="J3" s="93"/>
      <c r="K3" s="93"/>
      <c r="L3" s="93"/>
      <c r="M3" s="94"/>
      <c r="N3" s="95" t="s">
        <v>124</v>
      </c>
      <c r="O3" s="95"/>
      <c r="P3" s="95"/>
      <c r="Q3" s="95"/>
      <c r="R3" s="95"/>
      <c r="S3" s="95"/>
      <c r="T3" s="95"/>
      <c r="U3" s="96"/>
    </row>
    <row r="4" spans="1:23" ht="44.4" customHeight="1" x14ac:dyDescent="0.3">
      <c r="A4" s="34" t="s">
        <v>5</v>
      </c>
      <c r="B4" s="34" t="s">
        <v>0</v>
      </c>
      <c r="C4" s="34" t="s">
        <v>4</v>
      </c>
      <c r="D4" s="34" t="s">
        <v>127</v>
      </c>
      <c r="E4" s="34" t="s">
        <v>20</v>
      </c>
      <c r="F4" s="34" t="s">
        <v>21</v>
      </c>
      <c r="G4" s="34" t="s">
        <v>109</v>
      </c>
      <c r="H4" s="34" t="s">
        <v>28</v>
      </c>
      <c r="I4" s="34" t="s">
        <v>75</v>
      </c>
      <c r="J4" s="34" t="s">
        <v>82</v>
      </c>
      <c r="K4" s="34" t="s">
        <v>74</v>
      </c>
      <c r="L4" s="34" t="s">
        <v>31</v>
      </c>
      <c r="M4" s="35" t="s">
        <v>29</v>
      </c>
      <c r="N4" s="36" t="s">
        <v>121</v>
      </c>
      <c r="O4" s="37" t="s">
        <v>122</v>
      </c>
      <c r="P4" s="34" t="s">
        <v>123</v>
      </c>
      <c r="Q4" s="34" t="s">
        <v>132</v>
      </c>
      <c r="R4" s="34" t="s">
        <v>133</v>
      </c>
      <c r="S4" s="34" t="s">
        <v>52</v>
      </c>
      <c r="T4" s="34" t="s">
        <v>50</v>
      </c>
      <c r="U4" s="34" t="s">
        <v>51</v>
      </c>
    </row>
    <row r="5" spans="1:23" ht="23.4" customHeight="1" x14ac:dyDescent="0.3">
      <c r="A5" s="84" t="s">
        <v>1</v>
      </c>
      <c r="B5" s="13" t="s">
        <v>1</v>
      </c>
      <c r="C5" s="13"/>
      <c r="D5" s="13">
        <v>1</v>
      </c>
      <c r="E5" s="13" t="s">
        <v>130</v>
      </c>
      <c r="F5" s="13" t="s">
        <v>57</v>
      </c>
      <c r="G5" s="13">
        <v>1</v>
      </c>
      <c r="H5" s="13" t="s">
        <v>120</v>
      </c>
      <c r="I5" s="13" t="s">
        <v>118</v>
      </c>
      <c r="J5" s="13"/>
      <c r="K5" s="13">
        <v>0.28000000000000003</v>
      </c>
      <c r="L5" s="14">
        <f>D5*J5*K5</f>
        <v>0</v>
      </c>
      <c r="M5" s="15">
        <v>0</v>
      </c>
      <c r="N5" s="16">
        <v>1</v>
      </c>
      <c r="O5" s="17">
        <v>1</v>
      </c>
      <c r="P5" s="13">
        <v>0</v>
      </c>
      <c r="Q5" s="13">
        <v>0</v>
      </c>
      <c r="R5" s="13">
        <v>0</v>
      </c>
      <c r="S5" s="18">
        <f>(0.1*N5+0.1*O5+0.2*P5+0.2*Q5+0.4*R5)</f>
        <v>0.2</v>
      </c>
      <c r="T5" s="97">
        <f>SUM(S5:S8)/V8</f>
        <v>0.2</v>
      </c>
      <c r="U5" s="100">
        <v>0</v>
      </c>
      <c r="V5" s="21">
        <v>1</v>
      </c>
      <c r="W5" s="21">
        <v>1</v>
      </c>
    </row>
    <row r="6" spans="1:23" ht="28.8" x14ac:dyDescent="0.3">
      <c r="A6" s="85"/>
      <c r="B6" s="23" t="s">
        <v>58</v>
      </c>
      <c r="C6" s="23"/>
      <c r="D6" s="23">
        <v>1</v>
      </c>
      <c r="E6" s="121" t="s">
        <v>130</v>
      </c>
      <c r="F6" s="23" t="s">
        <v>78</v>
      </c>
      <c r="G6" s="23">
        <v>1</v>
      </c>
      <c r="H6" s="23" t="s">
        <v>120</v>
      </c>
      <c r="I6" s="23" t="s">
        <v>118</v>
      </c>
      <c r="J6" s="23"/>
      <c r="K6" s="23">
        <v>0.28000000000000003</v>
      </c>
      <c r="L6" s="24">
        <f>D6*J6*K6</f>
        <v>0</v>
      </c>
      <c r="M6" s="25">
        <v>0</v>
      </c>
      <c r="N6" s="26">
        <v>1</v>
      </c>
      <c r="O6" s="27">
        <v>1</v>
      </c>
      <c r="P6" s="23">
        <v>0</v>
      </c>
      <c r="Q6" s="23">
        <v>0</v>
      </c>
      <c r="R6" s="23">
        <v>0</v>
      </c>
      <c r="S6" s="28">
        <f t="shared" ref="S6:S44" si="0">(0.1*N6+0.1*O6+0.2*P6+0.2*Q6+0.4*R6)</f>
        <v>0.2</v>
      </c>
      <c r="T6" s="98"/>
      <c r="U6" s="101"/>
      <c r="V6" s="21">
        <v>2</v>
      </c>
      <c r="W6" s="21">
        <v>2</v>
      </c>
    </row>
    <row r="7" spans="1:23" ht="28.8" x14ac:dyDescent="0.3">
      <c r="A7" s="85"/>
      <c r="B7" s="13" t="s">
        <v>30</v>
      </c>
      <c r="C7" s="13"/>
      <c r="D7" s="13">
        <v>1</v>
      </c>
      <c r="E7" s="13" t="s">
        <v>130</v>
      </c>
      <c r="F7" s="13" t="s">
        <v>77</v>
      </c>
      <c r="G7" s="13">
        <v>1</v>
      </c>
      <c r="H7" s="13" t="s">
        <v>120</v>
      </c>
      <c r="I7" s="13" t="s">
        <v>118</v>
      </c>
      <c r="J7" s="13"/>
      <c r="K7" s="13">
        <v>0.28000000000000003</v>
      </c>
      <c r="L7" s="14">
        <f>D7*J7*K7</f>
        <v>0</v>
      </c>
      <c r="M7" s="15">
        <v>0</v>
      </c>
      <c r="N7" s="16">
        <v>1</v>
      </c>
      <c r="O7" s="17">
        <v>1</v>
      </c>
      <c r="P7" s="13">
        <v>0</v>
      </c>
      <c r="Q7" s="13">
        <v>0</v>
      </c>
      <c r="R7" s="13">
        <v>0</v>
      </c>
      <c r="S7" s="18">
        <f t="shared" si="0"/>
        <v>0.2</v>
      </c>
      <c r="T7" s="98"/>
      <c r="U7" s="101"/>
      <c r="V7" s="21">
        <v>3</v>
      </c>
      <c r="W7" s="21">
        <v>3</v>
      </c>
    </row>
    <row r="8" spans="1:23" ht="28.8" x14ac:dyDescent="0.3">
      <c r="A8" s="86"/>
      <c r="B8" s="23" t="s">
        <v>70</v>
      </c>
      <c r="C8" s="23"/>
      <c r="D8" s="23">
        <v>3</v>
      </c>
      <c r="E8" s="121" t="s">
        <v>130</v>
      </c>
      <c r="F8" s="23" t="s">
        <v>59</v>
      </c>
      <c r="G8" s="23">
        <v>2</v>
      </c>
      <c r="H8" s="23" t="s">
        <v>35</v>
      </c>
      <c r="I8" s="23">
        <v>2148</v>
      </c>
      <c r="J8" s="23"/>
      <c r="K8" s="23" t="s">
        <v>88</v>
      </c>
      <c r="L8" s="24">
        <v>20</v>
      </c>
      <c r="M8" s="25">
        <v>0</v>
      </c>
      <c r="N8" s="26">
        <v>1</v>
      </c>
      <c r="O8" s="27">
        <v>1</v>
      </c>
      <c r="P8" s="23">
        <v>0</v>
      </c>
      <c r="Q8" s="23">
        <v>0</v>
      </c>
      <c r="R8" s="23">
        <v>0</v>
      </c>
      <c r="S8" s="28">
        <f t="shared" si="0"/>
        <v>0.2</v>
      </c>
      <c r="T8" s="99"/>
      <c r="U8" s="102"/>
      <c r="V8" s="21">
        <v>4</v>
      </c>
      <c r="W8" s="21">
        <v>4</v>
      </c>
    </row>
    <row r="9" spans="1:23" x14ac:dyDescent="0.3">
      <c r="A9" s="87"/>
      <c r="B9" s="75"/>
      <c r="C9" s="75"/>
      <c r="D9" s="75"/>
      <c r="E9" s="75"/>
      <c r="F9" s="75"/>
      <c r="G9" s="75"/>
      <c r="H9" s="75"/>
      <c r="I9" s="75"/>
      <c r="J9" s="75"/>
      <c r="K9" s="75"/>
      <c r="L9" s="75"/>
      <c r="M9" s="88"/>
      <c r="N9" s="103"/>
      <c r="O9" s="75"/>
      <c r="P9" s="75"/>
      <c r="Q9" s="75"/>
      <c r="R9" s="75"/>
      <c r="S9" s="75"/>
      <c r="T9" s="75"/>
      <c r="U9" s="104"/>
      <c r="W9" s="21">
        <v>5</v>
      </c>
    </row>
    <row r="10" spans="1:23" x14ac:dyDescent="0.3">
      <c r="A10" s="84" t="s">
        <v>6</v>
      </c>
      <c r="B10" s="13" t="s">
        <v>3</v>
      </c>
      <c r="C10" s="13"/>
      <c r="D10" s="13">
        <v>1</v>
      </c>
      <c r="E10" s="13" t="s">
        <v>130</v>
      </c>
      <c r="F10" s="13" t="s">
        <v>79</v>
      </c>
      <c r="G10" s="13">
        <v>1</v>
      </c>
      <c r="H10" s="13" t="s">
        <v>120</v>
      </c>
      <c r="I10" s="13" t="s">
        <v>118</v>
      </c>
      <c r="J10" s="13"/>
      <c r="K10" s="13">
        <v>0.28000000000000003</v>
      </c>
      <c r="L10" s="14">
        <f>D10*J10*K10</f>
        <v>0</v>
      </c>
      <c r="M10" s="15">
        <v>0</v>
      </c>
      <c r="N10" s="16">
        <v>1</v>
      </c>
      <c r="O10" s="17">
        <v>1</v>
      </c>
      <c r="P10" s="13">
        <v>0</v>
      </c>
      <c r="Q10" s="13">
        <v>0</v>
      </c>
      <c r="R10" s="13">
        <v>0</v>
      </c>
      <c r="S10" s="18">
        <f t="shared" si="0"/>
        <v>0.2</v>
      </c>
      <c r="T10" s="97">
        <f>SUM(S10:S12)/V12</f>
        <v>0.20000000000000004</v>
      </c>
      <c r="U10" s="100">
        <v>0</v>
      </c>
      <c r="V10" s="21">
        <v>1</v>
      </c>
      <c r="W10" s="21">
        <v>6</v>
      </c>
    </row>
    <row r="11" spans="1:23" ht="43.2" x14ac:dyDescent="0.3">
      <c r="A11" s="85"/>
      <c r="B11" s="23" t="s">
        <v>7</v>
      </c>
      <c r="C11" s="23"/>
      <c r="D11" s="23">
        <v>1</v>
      </c>
      <c r="E11" s="121" t="s">
        <v>130</v>
      </c>
      <c r="F11" s="23" t="s">
        <v>80</v>
      </c>
      <c r="G11" s="23">
        <v>1</v>
      </c>
      <c r="H11" s="23" t="s">
        <v>120</v>
      </c>
      <c r="I11" s="23" t="s">
        <v>118</v>
      </c>
      <c r="J11" s="23"/>
      <c r="K11" s="23">
        <v>0.28000000000000003</v>
      </c>
      <c r="L11" s="24">
        <f>D11*J11*K11</f>
        <v>0</v>
      </c>
      <c r="M11" s="25">
        <v>0</v>
      </c>
      <c r="N11" s="26">
        <v>1</v>
      </c>
      <c r="O11" s="27">
        <v>1</v>
      </c>
      <c r="P11" s="23">
        <v>0</v>
      </c>
      <c r="Q11" s="23">
        <v>0</v>
      </c>
      <c r="R11" s="23">
        <v>0</v>
      </c>
      <c r="S11" s="28">
        <f t="shared" si="0"/>
        <v>0.2</v>
      </c>
      <c r="T11" s="98"/>
      <c r="U11" s="101"/>
      <c r="V11" s="21">
        <v>2</v>
      </c>
      <c r="W11" s="21">
        <v>7</v>
      </c>
    </row>
    <row r="12" spans="1:23" ht="43.2" x14ac:dyDescent="0.3">
      <c r="A12" s="86"/>
      <c r="B12" s="13" t="s">
        <v>8</v>
      </c>
      <c r="C12" s="13"/>
      <c r="D12" s="13">
        <v>1</v>
      </c>
      <c r="E12" s="13" t="s">
        <v>130</v>
      </c>
      <c r="F12" s="13" t="s">
        <v>81</v>
      </c>
      <c r="G12" s="13">
        <v>1</v>
      </c>
      <c r="H12" s="13" t="s">
        <v>120</v>
      </c>
      <c r="I12" s="13" t="s">
        <v>118</v>
      </c>
      <c r="J12" s="13"/>
      <c r="K12" s="13">
        <v>0.28000000000000003</v>
      </c>
      <c r="L12" s="14">
        <f>D12*J12*K12</f>
        <v>0</v>
      </c>
      <c r="M12" s="15">
        <v>0</v>
      </c>
      <c r="N12" s="16">
        <v>1</v>
      </c>
      <c r="O12" s="17">
        <v>1</v>
      </c>
      <c r="P12" s="13">
        <v>0</v>
      </c>
      <c r="Q12" s="13">
        <v>0</v>
      </c>
      <c r="R12" s="13">
        <v>0</v>
      </c>
      <c r="S12" s="18">
        <f t="shared" si="0"/>
        <v>0.2</v>
      </c>
      <c r="T12" s="99"/>
      <c r="U12" s="102"/>
      <c r="V12" s="21">
        <v>3</v>
      </c>
      <c r="W12" s="21">
        <v>8</v>
      </c>
    </row>
    <row r="13" spans="1:23" x14ac:dyDescent="0.3">
      <c r="A13" s="87"/>
      <c r="B13" s="75"/>
      <c r="C13" s="75"/>
      <c r="D13" s="75"/>
      <c r="E13" s="75"/>
      <c r="F13" s="75"/>
      <c r="G13" s="75"/>
      <c r="H13" s="75"/>
      <c r="I13" s="75"/>
      <c r="J13" s="75"/>
      <c r="K13" s="75"/>
      <c r="L13" s="75"/>
      <c r="M13" s="88"/>
      <c r="N13" s="103"/>
      <c r="O13" s="75"/>
      <c r="P13" s="75"/>
      <c r="Q13" s="75"/>
      <c r="R13" s="75"/>
      <c r="S13" s="75"/>
      <c r="T13" s="75"/>
      <c r="U13" s="104"/>
      <c r="W13" s="21">
        <v>9</v>
      </c>
    </row>
    <row r="14" spans="1:23" ht="158.4" x14ac:dyDescent="0.3">
      <c r="A14" s="38" t="s">
        <v>9</v>
      </c>
      <c r="B14" s="23" t="s">
        <v>10</v>
      </c>
      <c r="C14" s="23"/>
      <c r="D14" s="23">
        <v>2</v>
      </c>
      <c r="E14" s="23" t="s">
        <v>130</v>
      </c>
      <c r="F14" s="23" t="s">
        <v>83</v>
      </c>
      <c r="G14" s="23">
        <v>1</v>
      </c>
      <c r="H14" s="23" t="s">
        <v>120</v>
      </c>
      <c r="I14" s="23" t="s">
        <v>118</v>
      </c>
      <c r="J14" s="23"/>
      <c r="K14" s="23">
        <v>0.28000000000000003</v>
      </c>
      <c r="L14" s="24">
        <f>D14*J14*K14</f>
        <v>0</v>
      </c>
      <c r="M14" s="25">
        <v>0</v>
      </c>
      <c r="N14" s="26">
        <v>1</v>
      </c>
      <c r="O14" s="27">
        <v>1</v>
      </c>
      <c r="P14" s="23">
        <v>0</v>
      </c>
      <c r="Q14" s="23">
        <v>0</v>
      </c>
      <c r="R14" s="23">
        <v>0</v>
      </c>
      <c r="S14" s="28">
        <f t="shared" si="0"/>
        <v>0.2</v>
      </c>
      <c r="T14" s="32">
        <f>S14/V14</f>
        <v>0.2</v>
      </c>
      <c r="U14" s="20">
        <v>0</v>
      </c>
      <c r="V14" s="21">
        <v>1</v>
      </c>
      <c r="W14" s="21">
        <v>10</v>
      </c>
    </row>
    <row r="15" spans="1:23" x14ac:dyDescent="0.3">
      <c r="A15" s="87"/>
      <c r="B15" s="75"/>
      <c r="C15" s="75"/>
      <c r="D15" s="75"/>
      <c r="E15" s="75"/>
      <c r="F15" s="75"/>
      <c r="G15" s="75"/>
      <c r="H15" s="75"/>
      <c r="I15" s="75"/>
      <c r="J15" s="75"/>
      <c r="K15" s="75"/>
      <c r="L15" s="75"/>
      <c r="M15" s="88"/>
      <c r="N15" s="103"/>
      <c r="O15" s="75"/>
      <c r="P15" s="75"/>
      <c r="Q15" s="75"/>
      <c r="R15" s="75"/>
      <c r="S15" s="75"/>
      <c r="T15" s="75"/>
      <c r="U15" s="104"/>
      <c r="W15" s="21">
        <v>11</v>
      </c>
    </row>
    <row r="16" spans="1:23" x14ac:dyDescent="0.3">
      <c r="A16" s="84" t="s">
        <v>11</v>
      </c>
      <c r="B16" s="13" t="s">
        <v>12</v>
      </c>
      <c r="C16" s="13"/>
      <c r="D16" s="13">
        <v>2</v>
      </c>
      <c r="E16" s="13" t="s">
        <v>130</v>
      </c>
      <c r="F16" s="13" t="s">
        <v>84</v>
      </c>
      <c r="G16" s="13">
        <v>1</v>
      </c>
      <c r="H16" s="13" t="s">
        <v>120</v>
      </c>
      <c r="I16" s="13" t="s">
        <v>118</v>
      </c>
      <c r="J16" s="13"/>
      <c r="K16" s="13">
        <v>0.28000000000000003</v>
      </c>
      <c r="L16" s="14">
        <f>D16*J16*K16</f>
        <v>0</v>
      </c>
      <c r="M16" s="15">
        <v>0</v>
      </c>
      <c r="N16" s="16">
        <v>1</v>
      </c>
      <c r="O16" s="17">
        <v>1</v>
      </c>
      <c r="P16" s="13">
        <v>0</v>
      </c>
      <c r="Q16" s="13">
        <v>0</v>
      </c>
      <c r="R16" s="13">
        <v>0</v>
      </c>
      <c r="S16" s="18">
        <f t="shared" si="0"/>
        <v>0.2</v>
      </c>
      <c r="T16" s="97">
        <f>SUM(S16:S20)/5</f>
        <v>0.2</v>
      </c>
      <c r="U16" s="100">
        <v>0</v>
      </c>
      <c r="V16" s="21">
        <v>1</v>
      </c>
      <c r="W16" s="21">
        <v>12</v>
      </c>
    </row>
    <row r="17" spans="1:23" ht="19.2" customHeight="1" x14ac:dyDescent="0.3">
      <c r="A17" s="85"/>
      <c r="B17" s="23" t="s">
        <v>131</v>
      </c>
      <c r="C17" s="23"/>
      <c r="D17" s="23">
        <v>2</v>
      </c>
      <c r="E17" s="23" t="s">
        <v>47</v>
      </c>
      <c r="F17" s="23" t="s">
        <v>69</v>
      </c>
      <c r="G17" s="23">
        <v>2</v>
      </c>
      <c r="H17" s="23" t="s">
        <v>35</v>
      </c>
      <c r="I17" s="23"/>
      <c r="J17" s="23"/>
      <c r="K17" s="23"/>
      <c r="L17" s="24">
        <f>D17*J17*K17</f>
        <v>0</v>
      </c>
      <c r="M17" s="25">
        <v>0</v>
      </c>
      <c r="N17" s="26">
        <v>1</v>
      </c>
      <c r="O17" s="27">
        <v>1</v>
      </c>
      <c r="P17" s="23">
        <v>0</v>
      </c>
      <c r="Q17" s="23">
        <v>0</v>
      </c>
      <c r="R17" s="23">
        <v>0</v>
      </c>
      <c r="S17" s="28">
        <f t="shared" si="0"/>
        <v>0.2</v>
      </c>
      <c r="T17" s="98"/>
      <c r="U17" s="101"/>
      <c r="V17" s="21">
        <v>2</v>
      </c>
      <c r="W17" s="21">
        <v>13</v>
      </c>
    </row>
    <row r="18" spans="1:23" ht="28.8" x14ac:dyDescent="0.3">
      <c r="A18" s="85"/>
      <c r="B18" s="13" t="s">
        <v>13</v>
      </c>
      <c r="C18" s="13"/>
      <c r="D18" s="13">
        <v>2</v>
      </c>
      <c r="E18" s="13" t="s">
        <v>130</v>
      </c>
      <c r="F18" s="13" t="s">
        <v>85</v>
      </c>
      <c r="G18" s="13">
        <v>1</v>
      </c>
      <c r="H18" s="13" t="s">
        <v>54</v>
      </c>
      <c r="I18" s="19" t="s">
        <v>76</v>
      </c>
      <c r="J18" s="19"/>
      <c r="K18" s="13"/>
      <c r="L18" s="14">
        <f>D18*J18*K18</f>
        <v>0</v>
      </c>
      <c r="M18" s="15">
        <v>0</v>
      </c>
      <c r="N18" s="16">
        <v>1</v>
      </c>
      <c r="O18" s="17">
        <v>1</v>
      </c>
      <c r="P18" s="13">
        <v>0</v>
      </c>
      <c r="Q18" s="13">
        <v>0</v>
      </c>
      <c r="R18" s="13">
        <v>0</v>
      </c>
      <c r="S18" s="18">
        <f t="shared" si="0"/>
        <v>0.2</v>
      </c>
      <c r="T18" s="98"/>
      <c r="U18" s="101"/>
      <c r="V18" s="21">
        <v>3</v>
      </c>
      <c r="W18" s="21">
        <v>14</v>
      </c>
    </row>
    <row r="19" spans="1:23" ht="43.2" x14ac:dyDescent="0.3">
      <c r="A19" s="85"/>
      <c r="B19" s="23" t="s">
        <v>14</v>
      </c>
      <c r="C19" s="23"/>
      <c r="D19" s="23">
        <v>2</v>
      </c>
      <c r="E19" s="121" t="s">
        <v>130</v>
      </c>
      <c r="F19" s="23" t="s">
        <v>90</v>
      </c>
      <c r="G19" s="23">
        <v>1</v>
      </c>
      <c r="H19" s="23" t="s">
        <v>120</v>
      </c>
      <c r="I19" s="23" t="s">
        <v>118</v>
      </c>
      <c r="J19" s="23"/>
      <c r="K19" s="23">
        <v>0.28000000000000003</v>
      </c>
      <c r="L19" s="24">
        <f>D19*J19*K19</f>
        <v>0</v>
      </c>
      <c r="M19" s="25">
        <v>0</v>
      </c>
      <c r="N19" s="26">
        <v>1</v>
      </c>
      <c r="O19" s="27">
        <v>1</v>
      </c>
      <c r="P19" s="23">
        <v>0</v>
      </c>
      <c r="Q19" s="23">
        <v>0</v>
      </c>
      <c r="R19" s="23">
        <v>0</v>
      </c>
      <c r="S19" s="28">
        <f t="shared" si="0"/>
        <v>0.2</v>
      </c>
      <c r="T19" s="98"/>
      <c r="U19" s="101"/>
      <c r="V19" s="21">
        <v>4</v>
      </c>
      <c r="W19" s="21">
        <v>15</v>
      </c>
    </row>
    <row r="20" spans="1:23" ht="28.8" x14ac:dyDescent="0.3">
      <c r="A20" s="86"/>
      <c r="B20" s="13" t="s">
        <v>23</v>
      </c>
      <c r="C20" s="13"/>
      <c r="D20" s="13">
        <v>2</v>
      </c>
      <c r="E20" s="13" t="s">
        <v>130</v>
      </c>
      <c r="F20" s="13" t="s">
        <v>60</v>
      </c>
      <c r="G20" s="13">
        <v>2</v>
      </c>
      <c r="H20" s="13" t="s">
        <v>54</v>
      </c>
      <c r="I20" s="13"/>
      <c r="J20" s="13"/>
      <c r="K20" s="13"/>
      <c r="L20" s="14">
        <f>D20*J20*K20</f>
        <v>0</v>
      </c>
      <c r="M20" s="15">
        <v>0</v>
      </c>
      <c r="N20" s="16">
        <v>1</v>
      </c>
      <c r="O20" s="17">
        <v>1</v>
      </c>
      <c r="P20" s="13">
        <v>0</v>
      </c>
      <c r="Q20" s="13">
        <v>0</v>
      </c>
      <c r="R20" s="13">
        <v>0</v>
      </c>
      <c r="S20" s="18">
        <f t="shared" si="0"/>
        <v>0.2</v>
      </c>
      <c r="T20" s="99"/>
      <c r="U20" s="102"/>
      <c r="V20" s="21">
        <v>5</v>
      </c>
      <c r="W20" s="21">
        <v>16</v>
      </c>
    </row>
    <row r="21" spans="1:23" x14ac:dyDescent="0.3">
      <c r="A21" s="87"/>
      <c r="B21" s="75"/>
      <c r="C21" s="75"/>
      <c r="D21" s="75"/>
      <c r="E21" s="75"/>
      <c r="F21" s="75"/>
      <c r="G21" s="75"/>
      <c r="H21" s="75"/>
      <c r="I21" s="75"/>
      <c r="J21" s="75"/>
      <c r="K21" s="75"/>
      <c r="L21" s="75"/>
      <c r="M21" s="88"/>
      <c r="N21" s="103"/>
      <c r="O21" s="75"/>
      <c r="P21" s="75"/>
      <c r="Q21" s="75"/>
      <c r="R21" s="75"/>
      <c r="S21" s="75"/>
      <c r="T21" s="75"/>
      <c r="U21" s="104"/>
      <c r="W21" s="21">
        <v>17</v>
      </c>
    </row>
    <row r="22" spans="1:23" ht="28.8" x14ac:dyDescent="0.3">
      <c r="A22" s="84" t="s">
        <v>15</v>
      </c>
      <c r="B22" s="23" t="s">
        <v>16</v>
      </c>
      <c r="C22" s="23"/>
      <c r="D22" s="23">
        <v>1</v>
      </c>
      <c r="E22" s="23" t="s">
        <v>130</v>
      </c>
      <c r="F22" s="23" t="s">
        <v>86</v>
      </c>
      <c r="G22" s="23">
        <v>1</v>
      </c>
      <c r="H22" s="23" t="s">
        <v>120</v>
      </c>
      <c r="I22" s="23" t="s">
        <v>118</v>
      </c>
      <c r="J22" s="23"/>
      <c r="K22" s="23">
        <v>0.28000000000000003</v>
      </c>
      <c r="L22" s="24">
        <f t="shared" ref="L22:L30" si="1">D22*J22*K22</f>
        <v>0</v>
      </c>
      <c r="M22" s="25">
        <v>0</v>
      </c>
      <c r="N22" s="26">
        <v>1</v>
      </c>
      <c r="O22" s="27">
        <v>1</v>
      </c>
      <c r="P22" s="23">
        <v>0</v>
      </c>
      <c r="Q22" s="23">
        <v>0</v>
      </c>
      <c r="R22" s="23">
        <v>0</v>
      </c>
      <c r="S22" s="28">
        <f t="shared" si="0"/>
        <v>0.2</v>
      </c>
      <c r="T22" s="97">
        <f>SUM(S22:S30)/V30</f>
        <v>0.19999999999999998</v>
      </c>
      <c r="U22" s="100">
        <v>0</v>
      </c>
      <c r="V22" s="21">
        <v>1</v>
      </c>
      <c r="W22" s="21">
        <v>18</v>
      </c>
    </row>
    <row r="23" spans="1:23" ht="100.8" x14ac:dyDescent="0.3">
      <c r="A23" s="85"/>
      <c r="B23" s="13" t="s">
        <v>63</v>
      </c>
      <c r="C23" s="13"/>
      <c r="D23" s="13">
        <v>1</v>
      </c>
      <c r="E23" s="13" t="s">
        <v>130</v>
      </c>
      <c r="F23" s="13" t="s">
        <v>91</v>
      </c>
      <c r="G23" s="13">
        <v>1</v>
      </c>
      <c r="H23" s="13" t="s">
        <v>120</v>
      </c>
      <c r="I23" s="13" t="s">
        <v>118</v>
      </c>
      <c r="J23" s="13"/>
      <c r="K23" s="13">
        <v>0.28000000000000003</v>
      </c>
      <c r="L23" s="14">
        <f t="shared" si="1"/>
        <v>0</v>
      </c>
      <c r="M23" s="15">
        <v>0</v>
      </c>
      <c r="N23" s="16">
        <v>1</v>
      </c>
      <c r="O23" s="17">
        <v>1</v>
      </c>
      <c r="P23" s="13">
        <v>0</v>
      </c>
      <c r="Q23" s="13">
        <v>0</v>
      </c>
      <c r="R23" s="13">
        <v>0</v>
      </c>
      <c r="S23" s="18">
        <f t="shared" si="0"/>
        <v>0.2</v>
      </c>
      <c r="T23" s="98"/>
      <c r="U23" s="101"/>
      <c r="V23" s="21">
        <v>2</v>
      </c>
      <c r="W23" s="21">
        <v>19</v>
      </c>
    </row>
    <row r="24" spans="1:23" ht="28.8" x14ac:dyDescent="0.3">
      <c r="A24" s="85"/>
      <c r="B24" s="23" t="s">
        <v>61</v>
      </c>
      <c r="C24" s="23"/>
      <c r="D24" s="23">
        <v>1</v>
      </c>
      <c r="E24" s="23" t="s">
        <v>53</v>
      </c>
      <c r="F24" s="23" t="s">
        <v>92</v>
      </c>
      <c r="G24" s="23" t="s">
        <v>111</v>
      </c>
      <c r="H24" s="23" t="s">
        <v>54</v>
      </c>
      <c r="I24" s="29" t="s">
        <v>55</v>
      </c>
      <c r="J24" s="29"/>
      <c r="K24" s="29"/>
      <c r="L24" s="24">
        <f t="shared" si="1"/>
        <v>0</v>
      </c>
      <c r="M24" s="25">
        <v>0</v>
      </c>
      <c r="N24" s="26">
        <v>1</v>
      </c>
      <c r="O24" s="27">
        <v>1</v>
      </c>
      <c r="P24" s="23">
        <v>0</v>
      </c>
      <c r="Q24" s="23">
        <v>0</v>
      </c>
      <c r="R24" s="23">
        <v>0</v>
      </c>
      <c r="S24" s="28">
        <f t="shared" si="0"/>
        <v>0.2</v>
      </c>
      <c r="T24" s="98"/>
      <c r="U24" s="101"/>
      <c r="V24" s="21">
        <v>3</v>
      </c>
      <c r="W24" s="21">
        <v>20</v>
      </c>
    </row>
    <row r="25" spans="1:23" ht="43.2" x14ac:dyDescent="0.3">
      <c r="A25" s="85"/>
      <c r="B25" s="13" t="s">
        <v>17</v>
      </c>
      <c r="C25" s="13"/>
      <c r="D25" s="13">
        <v>4</v>
      </c>
      <c r="E25" s="13" t="s">
        <v>130</v>
      </c>
      <c r="F25" s="13" t="s">
        <v>93</v>
      </c>
      <c r="G25" s="13">
        <v>1</v>
      </c>
      <c r="H25" s="13" t="s">
        <v>120</v>
      </c>
      <c r="I25" s="13" t="s">
        <v>118</v>
      </c>
      <c r="J25" s="13"/>
      <c r="K25" s="13">
        <v>0.28000000000000003</v>
      </c>
      <c r="L25" s="14">
        <f t="shared" si="1"/>
        <v>0</v>
      </c>
      <c r="M25" s="15">
        <v>0</v>
      </c>
      <c r="N25" s="16">
        <v>1</v>
      </c>
      <c r="O25" s="17">
        <v>1</v>
      </c>
      <c r="P25" s="13">
        <v>0</v>
      </c>
      <c r="Q25" s="13">
        <v>0</v>
      </c>
      <c r="R25" s="13">
        <v>0</v>
      </c>
      <c r="S25" s="18">
        <f t="shared" si="0"/>
        <v>0.2</v>
      </c>
      <c r="T25" s="98"/>
      <c r="U25" s="101"/>
      <c r="V25" s="21">
        <v>4</v>
      </c>
      <c r="W25" s="21">
        <v>21</v>
      </c>
    </row>
    <row r="26" spans="1:23" ht="43.2" x14ac:dyDescent="0.3">
      <c r="A26" s="85"/>
      <c r="B26" s="23" t="s">
        <v>62</v>
      </c>
      <c r="C26" s="23"/>
      <c r="D26" s="23">
        <v>4</v>
      </c>
      <c r="E26" s="23" t="s">
        <v>53</v>
      </c>
      <c r="F26" s="23" t="s">
        <v>64</v>
      </c>
      <c r="G26" s="23" t="s">
        <v>111</v>
      </c>
      <c r="H26" s="23" t="s">
        <v>54</v>
      </c>
      <c r="I26" s="29" t="s">
        <v>55</v>
      </c>
      <c r="J26" s="29"/>
      <c r="K26" s="29"/>
      <c r="L26" s="24">
        <f t="shared" si="1"/>
        <v>0</v>
      </c>
      <c r="M26" s="25">
        <v>0</v>
      </c>
      <c r="N26" s="26">
        <v>1</v>
      </c>
      <c r="O26" s="27">
        <v>1</v>
      </c>
      <c r="P26" s="23">
        <v>0</v>
      </c>
      <c r="Q26" s="23">
        <v>0</v>
      </c>
      <c r="R26" s="23">
        <v>0</v>
      </c>
      <c r="S26" s="28">
        <f t="shared" si="0"/>
        <v>0.2</v>
      </c>
      <c r="T26" s="98"/>
      <c r="U26" s="101"/>
      <c r="V26" s="21">
        <v>5</v>
      </c>
      <c r="W26" s="21">
        <v>22</v>
      </c>
    </row>
    <row r="27" spans="1:23" ht="43.2" x14ac:dyDescent="0.3">
      <c r="A27" s="85"/>
      <c r="B27" s="13" t="s">
        <v>18</v>
      </c>
      <c r="C27" s="13"/>
      <c r="D27" s="13">
        <v>2</v>
      </c>
      <c r="E27" s="13" t="s">
        <v>130</v>
      </c>
      <c r="F27" s="13" t="s">
        <v>94</v>
      </c>
      <c r="G27" s="13">
        <v>1</v>
      </c>
      <c r="H27" s="13" t="s">
        <v>120</v>
      </c>
      <c r="I27" s="13" t="s">
        <v>118</v>
      </c>
      <c r="J27" s="13"/>
      <c r="K27" s="13">
        <v>0.28000000000000003</v>
      </c>
      <c r="L27" s="14">
        <f t="shared" si="1"/>
        <v>0</v>
      </c>
      <c r="M27" s="15">
        <v>0</v>
      </c>
      <c r="N27" s="16">
        <v>1</v>
      </c>
      <c r="O27" s="17">
        <v>1</v>
      </c>
      <c r="P27" s="13">
        <v>0</v>
      </c>
      <c r="Q27" s="13">
        <v>0</v>
      </c>
      <c r="R27" s="13">
        <v>0</v>
      </c>
      <c r="S27" s="18">
        <f t="shared" si="0"/>
        <v>0.2</v>
      </c>
      <c r="T27" s="98"/>
      <c r="U27" s="101"/>
      <c r="V27" s="21">
        <v>6</v>
      </c>
      <c r="W27" s="21">
        <v>23</v>
      </c>
    </row>
    <row r="28" spans="1:23" ht="43.2" x14ac:dyDescent="0.3">
      <c r="A28" s="85"/>
      <c r="B28" s="23" t="s">
        <v>19</v>
      </c>
      <c r="C28" s="23"/>
      <c r="D28" s="23">
        <v>2</v>
      </c>
      <c r="E28" s="23" t="s">
        <v>26</v>
      </c>
      <c r="F28" s="23" t="s">
        <v>65</v>
      </c>
      <c r="G28" s="23">
        <v>2</v>
      </c>
      <c r="H28" s="23" t="s">
        <v>36</v>
      </c>
      <c r="I28" s="30" t="s">
        <v>37</v>
      </c>
      <c r="J28" s="30"/>
      <c r="K28" s="30"/>
      <c r="L28" s="24">
        <f t="shared" si="1"/>
        <v>0</v>
      </c>
      <c r="M28" s="25">
        <v>0</v>
      </c>
      <c r="N28" s="26">
        <v>1</v>
      </c>
      <c r="O28" s="27">
        <v>1</v>
      </c>
      <c r="P28" s="23">
        <v>0</v>
      </c>
      <c r="Q28" s="23">
        <v>0</v>
      </c>
      <c r="R28" s="23">
        <v>0</v>
      </c>
      <c r="S28" s="28">
        <f t="shared" si="0"/>
        <v>0.2</v>
      </c>
      <c r="T28" s="98"/>
      <c r="U28" s="101"/>
      <c r="V28" s="21">
        <v>7</v>
      </c>
      <c r="W28" s="21">
        <v>24</v>
      </c>
    </row>
    <row r="29" spans="1:23" ht="43.2" x14ac:dyDescent="0.3">
      <c r="A29" s="85"/>
      <c r="B29" s="13" t="s">
        <v>32</v>
      </c>
      <c r="C29" s="13"/>
      <c r="D29" s="13">
        <v>2</v>
      </c>
      <c r="E29" s="13" t="s">
        <v>66</v>
      </c>
      <c r="F29" s="13" t="s">
        <v>95</v>
      </c>
      <c r="G29" s="13"/>
      <c r="H29" s="13" t="s">
        <v>72</v>
      </c>
      <c r="I29" s="19" t="s">
        <v>73</v>
      </c>
      <c r="J29" s="19"/>
      <c r="K29" s="19"/>
      <c r="L29" s="14">
        <f t="shared" si="1"/>
        <v>0</v>
      </c>
      <c r="M29" s="15">
        <v>0</v>
      </c>
      <c r="N29" s="16">
        <v>1</v>
      </c>
      <c r="O29" s="17">
        <v>1</v>
      </c>
      <c r="P29" s="13">
        <v>0</v>
      </c>
      <c r="Q29" s="13">
        <v>0</v>
      </c>
      <c r="R29" s="13">
        <v>0</v>
      </c>
      <c r="S29" s="18">
        <f t="shared" si="0"/>
        <v>0.2</v>
      </c>
      <c r="T29" s="98"/>
      <c r="U29" s="101"/>
      <c r="V29" s="21">
        <v>8</v>
      </c>
      <c r="W29" s="21">
        <v>25</v>
      </c>
    </row>
    <row r="30" spans="1:23" ht="57.6" x14ac:dyDescent="0.3">
      <c r="A30" s="86"/>
      <c r="B30" s="23" t="s">
        <v>7</v>
      </c>
      <c r="C30" s="23"/>
      <c r="D30" s="23">
        <v>1</v>
      </c>
      <c r="E30" s="23" t="s">
        <v>130</v>
      </c>
      <c r="F30" s="23" t="s">
        <v>96</v>
      </c>
      <c r="G30" s="23">
        <v>1</v>
      </c>
      <c r="H30" s="23" t="s">
        <v>120</v>
      </c>
      <c r="I30" s="23" t="s">
        <v>118</v>
      </c>
      <c r="J30" s="23"/>
      <c r="K30" s="23">
        <v>0.28000000000000003</v>
      </c>
      <c r="L30" s="24">
        <f t="shared" si="1"/>
        <v>0</v>
      </c>
      <c r="M30" s="25">
        <v>0</v>
      </c>
      <c r="N30" s="26">
        <v>1</v>
      </c>
      <c r="O30" s="27">
        <v>1</v>
      </c>
      <c r="P30" s="23">
        <v>0</v>
      </c>
      <c r="Q30" s="23">
        <v>0</v>
      </c>
      <c r="R30" s="23">
        <v>0</v>
      </c>
      <c r="S30" s="28">
        <f t="shared" si="0"/>
        <v>0.2</v>
      </c>
      <c r="T30" s="99"/>
      <c r="U30" s="102"/>
      <c r="V30" s="21">
        <v>9</v>
      </c>
      <c r="W30" s="21">
        <v>26</v>
      </c>
    </row>
    <row r="31" spans="1:23" x14ac:dyDescent="0.3">
      <c r="A31" s="87"/>
      <c r="B31" s="75"/>
      <c r="C31" s="75"/>
      <c r="D31" s="75"/>
      <c r="E31" s="75"/>
      <c r="F31" s="75"/>
      <c r="G31" s="75"/>
      <c r="H31" s="75"/>
      <c r="I31" s="75"/>
      <c r="J31" s="75"/>
      <c r="K31" s="75"/>
      <c r="L31" s="75"/>
      <c r="M31" s="88"/>
      <c r="N31" s="103"/>
      <c r="O31" s="75"/>
      <c r="P31" s="75"/>
      <c r="Q31" s="75"/>
      <c r="R31" s="75"/>
      <c r="S31" s="75"/>
      <c r="T31" s="75"/>
      <c r="U31" s="104"/>
      <c r="W31" s="21">
        <v>27</v>
      </c>
    </row>
    <row r="32" spans="1:23" ht="28.8" x14ac:dyDescent="0.3">
      <c r="A32" s="38" t="s">
        <v>27</v>
      </c>
      <c r="B32" s="13" t="s">
        <v>42</v>
      </c>
      <c r="C32" s="13"/>
      <c r="D32" s="13">
        <v>1</v>
      </c>
      <c r="E32" s="13" t="s">
        <v>47</v>
      </c>
      <c r="F32" s="13" t="s">
        <v>67</v>
      </c>
      <c r="G32" s="13">
        <v>2</v>
      </c>
      <c r="H32" s="13" t="s">
        <v>35</v>
      </c>
      <c r="I32" s="13">
        <v>789</v>
      </c>
      <c r="J32" s="13"/>
      <c r="K32" s="13"/>
      <c r="L32" s="14">
        <f>D32*J32*K32</f>
        <v>0</v>
      </c>
      <c r="M32" s="15">
        <v>0</v>
      </c>
      <c r="N32" s="16">
        <v>1</v>
      </c>
      <c r="O32" s="17">
        <v>1</v>
      </c>
      <c r="P32" s="13">
        <v>0</v>
      </c>
      <c r="Q32" s="13">
        <v>0</v>
      </c>
      <c r="R32" s="13">
        <v>0</v>
      </c>
      <c r="S32" s="18">
        <f t="shared" si="0"/>
        <v>0.2</v>
      </c>
      <c r="T32" s="32">
        <f>S32/V32</f>
        <v>0.2</v>
      </c>
      <c r="U32" s="20">
        <v>0</v>
      </c>
      <c r="V32" s="21">
        <v>1</v>
      </c>
      <c r="W32" s="21">
        <v>28</v>
      </c>
    </row>
    <row r="33" spans="1:23" x14ac:dyDescent="0.3">
      <c r="A33" s="87"/>
      <c r="B33" s="75"/>
      <c r="C33" s="75"/>
      <c r="D33" s="75"/>
      <c r="E33" s="75"/>
      <c r="F33" s="75"/>
      <c r="G33" s="75"/>
      <c r="H33" s="75"/>
      <c r="I33" s="75"/>
      <c r="J33" s="75"/>
      <c r="K33" s="75"/>
      <c r="L33" s="75"/>
      <c r="M33" s="88"/>
      <c r="N33" s="103"/>
      <c r="O33" s="75"/>
      <c r="P33" s="75"/>
      <c r="Q33" s="75"/>
      <c r="R33" s="75"/>
      <c r="S33" s="75"/>
      <c r="T33" s="75"/>
      <c r="U33" s="104"/>
      <c r="W33" s="21">
        <v>29</v>
      </c>
    </row>
    <row r="34" spans="1:23" ht="28.8" x14ac:dyDescent="0.3">
      <c r="A34" s="84" t="s">
        <v>41</v>
      </c>
      <c r="B34" s="23" t="s">
        <v>42</v>
      </c>
      <c r="C34" s="23"/>
      <c r="D34" s="23">
        <v>4</v>
      </c>
      <c r="E34" s="23" t="s">
        <v>47</v>
      </c>
      <c r="F34" s="23" t="s">
        <v>67</v>
      </c>
      <c r="G34" s="23">
        <v>2</v>
      </c>
      <c r="H34" s="23" t="s">
        <v>35</v>
      </c>
      <c r="I34" s="31">
        <v>4032</v>
      </c>
      <c r="J34" s="31"/>
      <c r="K34" s="31"/>
      <c r="L34" s="24">
        <f t="shared" ref="L34:L40" si="2">D34*J34*K34</f>
        <v>0</v>
      </c>
      <c r="M34" s="25">
        <v>0</v>
      </c>
      <c r="N34" s="26">
        <v>1</v>
      </c>
      <c r="O34" s="27">
        <v>1</v>
      </c>
      <c r="P34" s="23">
        <v>0</v>
      </c>
      <c r="Q34" s="23">
        <v>0</v>
      </c>
      <c r="R34" s="23">
        <v>0</v>
      </c>
      <c r="S34" s="28">
        <f t="shared" si="0"/>
        <v>0.2</v>
      </c>
      <c r="T34" s="105">
        <f>SUM(S34:S42)/V41</f>
        <v>0.22499999999999998</v>
      </c>
      <c r="U34" s="100">
        <v>0</v>
      </c>
      <c r="V34" s="21">
        <v>1</v>
      </c>
      <c r="W34" s="21">
        <v>30</v>
      </c>
    </row>
    <row r="35" spans="1:23" ht="28.8" x14ac:dyDescent="0.3">
      <c r="A35" s="85"/>
      <c r="B35" s="13" t="s">
        <v>43</v>
      </c>
      <c r="C35" s="13"/>
      <c r="D35" s="13">
        <v>2</v>
      </c>
      <c r="E35" s="13" t="s">
        <v>130</v>
      </c>
      <c r="F35" s="13" t="s">
        <v>100</v>
      </c>
      <c r="G35" s="13">
        <v>1</v>
      </c>
      <c r="H35" s="13" t="s">
        <v>120</v>
      </c>
      <c r="I35" s="13" t="s">
        <v>118</v>
      </c>
      <c r="J35" s="13"/>
      <c r="K35" s="13">
        <v>0.28000000000000003</v>
      </c>
      <c r="L35" s="14">
        <f t="shared" si="2"/>
        <v>0</v>
      </c>
      <c r="M35" s="15">
        <v>0</v>
      </c>
      <c r="N35" s="16">
        <v>1</v>
      </c>
      <c r="O35" s="17">
        <v>1</v>
      </c>
      <c r="P35" s="13">
        <v>0</v>
      </c>
      <c r="Q35" s="13">
        <v>0</v>
      </c>
      <c r="R35" s="13">
        <v>0</v>
      </c>
      <c r="S35" s="18">
        <f t="shared" si="0"/>
        <v>0.2</v>
      </c>
      <c r="T35" s="105"/>
      <c r="U35" s="101"/>
      <c r="V35" s="21">
        <v>2</v>
      </c>
      <c r="W35" s="21">
        <v>31</v>
      </c>
    </row>
    <row r="36" spans="1:23" ht="28.8" x14ac:dyDescent="0.3">
      <c r="A36" s="85"/>
      <c r="B36" s="23" t="s">
        <v>44</v>
      </c>
      <c r="C36" s="23"/>
      <c r="D36" s="23">
        <v>2</v>
      </c>
      <c r="E36" s="121" t="s">
        <v>130</v>
      </c>
      <c r="F36" s="23" t="s">
        <v>100</v>
      </c>
      <c r="G36" s="23">
        <v>1</v>
      </c>
      <c r="H36" s="23" t="s">
        <v>120</v>
      </c>
      <c r="I36" s="23" t="s">
        <v>118</v>
      </c>
      <c r="J36" s="23"/>
      <c r="K36" s="23">
        <v>0.28000000000000003</v>
      </c>
      <c r="L36" s="24">
        <f t="shared" si="2"/>
        <v>0</v>
      </c>
      <c r="M36" s="25">
        <v>0</v>
      </c>
      <c r="N36" s="26">
        <v>1</v>
      </c>
      <c r="O36" s="27">
        <v>1</v>
      </c>
      <c r="P36" s="23">
        <v>0</v>
      </c>
      <c r="Q36" s="23">
        <v>0</v>
      </c>
      <c r="R36" s="23">
        <v>0</v>
      </c>
      <c r="S36" s="28">
        <f t="shared" si="0"/>
        <v>0.2</v>
      </c>
      <c r="T36" s="105"/>
      <c r="U36" s="101"/>
      <c r="V36" s="21">
        <v>3</v>
      </c>
      <c r="W36" s="21">
        <v>32</v>
      </c>
    </row>
    <row r="37" spans="1:23" x14ac:dyDescent="0.3">
      <c r="A37" s="85"/>
      <c r="B37" s="13" t="s">
        <v>97</v>
      </c>
      <c r="C37" s="13"/>
      <c r="D37" s="13">
        <v>1</v>
      </c>
      <c r="E37" s="13" t="s">
        <v>130</v>
      </c>
      <c r="F37" s="13" t="s">
        <v>101</v>
      </c>
      <c r="G37" s="13">
        <v>1</v>
      </c>
      <c r="H37" s="13" t="s">
        <v>120</v>
      </c>
      <c r="I37" s="13" t="s">
        <v>118</v>
      </c>
      <c r="J37" s="13"/>
      <c r="K37" s="13">
        <v>0.28000000000000003</v>
      </c>
      <c r="L37" s="14">
        <f t="shared" si="2"/>
        <v>0</v>
      </c>
      <c r="M37" s="15">
        <v>0</v>
      </c>
      <c r="N37" s="16">
        <v>1</v>
      </c>
      <c r="O37" s="17">
        <v>1</v>
      </c>
      <c r="P37" s="13">
        <v>0</v>
      </c>
      <c r="Q37" s="13">
        <v>0</v>
      </c>
      <c r="R37" s="13">
        <v>0</v>
      </c>
      <c r="S37" s="18">
        <f t="shared" si="0"/>
        <v>0.2</v>
      </c>
      <c r="T37" s="105"/>
      <c r="U37" s="101"/>
      <c r="V37" s="21">
        <v>4</v>
      </c>
      <c r="W37" s="21">
        <v>33</v>
      </c>
    </row>
    <row r="38" spans="1:23" ht="43.2" x14ac:dyDescent="0.3">
      <c r="A38" s="85"/>
      <c r="B38" s="23" t="s">
        <v>99</v>
      </c>
      <c r="C38" s="23"/>
      <c r="D38" s="23">
        <v>2</v>
      </c>
      <c r="E38" s="121" t="s">
        <v>130</v>
      </c>
      <c r="F38" s="23" t="s">
        <v>102</v>
      </c>
      <c r="G38" s="23">
        <v>1</v>
      </c>
      <c r="H38" s="23" t="s">
        <v>120</v>
      </c>
      <c r="I38" s="23" t="s">
        <v>118</v>
      </c>
      <c r="J38" s="23"/>
      <c r="K38" s="23">
        <v>0.28000000000000003</v>
      </c>
      <c r="L38" s="24">
        <f t="shared" si="2"/>
        <v>0</v>
      </c>
      <c r="M38" s="25">
        <v>0</v>
      </c>
      <c r="N38" s="26">
        <v>1</v>
      </c>
      <c r="O38" s="27">
        <v>1</v>
      </c>
      <c r="P38" s="23">
        <v>0</v>
      </c>
      <c r="Q38" s="23">
        <v>0</v>
      </c>
      <c r="R38" s="23">
        <v>0</v>
      </c>
      <c r="S38" s="28">
        <f t="shared" si="0"/>
        <v>0.2</v>
      </c>
      <c r="T38" s="105"/>
      <c r="U38" s="101"/>
      <c r="V38" s="21">
        <v>5</v>
      </c>
      <c r="W38" s="21">
        <v>34</v>
      </c>
    </row>
    <row r="39" spans="1:23" ht="28.8" x14ac:dyDescent="0.3">
      <c r="A39" s="85"/>
      <c r="B39" s="13" t="s">
        <v>98</v>
      </c>
      <c r="C39" s="13"/>
      <c r="D39" s="13">
        <v>1</v>
      </c>
      <c r="E39" s="13" t="s">
        <v>130</v>
      </c>
      <c r="F39" s="13" t="s">
        <v>103</v>
      </c>
      <c r="G39" s="13">
        <v>1</v>
      </c>
      <c r="H39" s="13" t="s">
        <v>120</v>
      </c>
      <c r="I39" s="13" t="s">
        <v>118</v>
      </c>
      <c r="J39" s="13"/>
      <c r="K39" s="13">
        <v>0.28000000000000003</v>
      </c>
      <c r="L39" s="14">
        <f t="shared" si="2"/>
        <v>0</v>
      </c>
      <c r="M39" s="15">
        <v>0</v>
      </c>
      <c r="N39" s="16">
        <v>1</v>
      </c>
      <c r="O39" s="17">
        <v>1</v>
      </c>
      <c r="P39" s="13">
        <v>0</v>
      </c>
      <c r="Q39" s="13">
        <v>0</v>
      </c>
      <c r="R39" s="13">
        <v>0</v>
      </c>
      <c r="S39" s="18">
        <f t="shared" si="0"/>
        <v>0.2</v>
      </c>
      <c r="T39" s="105"/>
      <c r="U39" s="101"/>
      <c r="V39" s="21">
        <v>6</v>
      </c>
      <c r="W39" s="21">
        <v>35</v>
      </c>
    </row>
    <row r="40" spans="1:23" ht="43.2" x14ac:dyDescent="0.3">
      <c r="A40" s="85"/>
      <c r="B40" s="23" t="s">
        <v>68</v>
      </c>
      <c r="C40" s="23"/>
      <c r="D40" s="23">
        <v>4</v>
      </c>
      <c r="E40" s="121" t="s">
        <v>130</v>
      </c>
      <c r="F40" s="23" t="s">
        <v>106</v>
      </c>
      <c r="G40" s="23">
        <v>1</v>
      </c>
      <c r="H40" s="23" t="s">
        <v>120</v>
      </c>
      <c r="I40" s="23" t="s">
        <v>118</v>
      </c>
      <c r="J40" s="23"/>
      <c r="K40" s="23">
        <v>0.28000000000000003</v>
      </c>
      <c r="L40" s="24">
        <f t="shared" si="2"/>
        <v>0</v>
      </c>
      <c r="M40" s="25">
        <v>0</v>
      </c>
      <c r="N40" s="26">
        <v>1</v>
      </c>
      <c r="O40" s="27">
        <v>1</v>
      </c>
      <c r="P40" s="23">
        <v>0</v>
      </c>
      <c r="Q40" s="23">
        <v>0</v>
      </c>
      <c r="R40" s="23">
        <v>0</v>
      </c>
      <c r="S40" s="28">
        <f t="shared" si="0"/>
        <v>0.2</v>
      </c>
      <c r="T40" s="105"/>
      <c r="U40" s="101"/>
      <c r="V40" s="21">
        <v>7</v>
      </c>
      <c r="W40" s="21">
        <v>36</v>
      </c>
    </row>
    <row r="41" spans="1:23" x14ac:dyDescent="0.3">
      <c r="A41" s="85"/>
      <c r="B41" s="106" t="s">
        <v>45</v>
      </c>
      <c r="C41" s="106"/>
      <c r="D41" s="106">
        <v>2</v>
      </c>
      <c r="E41" s="106" t="s">
        <v>46</v>
      </c>
      <c r="F41" s="106" t="s">
        <v>104</v>
      </c>
      <c r="G41" s="106">
        <v>2</v>
      </c>
      <c r="H41" s="13" t="s">
        <v>114</v>
      </c>
      <c r="I41" s="13" t="s">
        <v>115</v>
      </c>
      <c r="J41" s="13"/>
      <c r="K41" s="13"/>
      <c r="L41" s="14"/>
      <c r="M41" s="15">
        <v>0</v>
      </c>
      <c r="N41" s="16">
        <v>1</v>
      </c>
      <c r="O41" s="17">
        <v>1</v>
      </c>
      <c r="P41" s="13">
        <v>0</v>
      </c>
      <c r="Q41" s="13">
        <v>0</v>
      </c>
      <c r="R41" s="13">
        <v>0</v>
      </c>
      <c r="S41" s="18">
        <f t="shared" si="0"/>
        <v>0.2</v>
      </c>
      <c r="T41" s="105"/>
      <c r="U41" s="101"/>
      <c r="V41" s="113">
        <v>8</v>
      </c>
      <c r="W41" s="21">
        <v>37</v>
      </c>
    </row>
    <row r="42" spans="1:23" x14ac:dyDescent="0.3">
      <c r="A42" s="86"/>
      <c r="B42" s="107"/>
      <c r="C42" s="107"/>
      <c r="D42" s="107"/>
      <c r="E42" s="107"/>
      <c r="F42" s="107"/>
      <c r="G42" s="107"/>
      <c r="H42" s="13" t="s">
        <v>107</v>
      </c>
      <c r="I42" s="13" t="s">
        <v>108</v>
      </c>
      <c r="J42" s="13"/>
      <c r="K42" s="13"/>
      <c r="L42" s="14">
        <v>23.06</v>
      </c>
      <c r="M42" s="15">
        <v>0</v>
      </c>
      <c r="N42" s="16">
        <v>1</v>
      </c>
      <c r="O42" s="17">
        <v>1</v>
      </c>
      <c r="P42" s="13">
        <v>0</v>
      </c>
      <c r="Q42" s="13">
        <v>0</v>
      </c>
      <c r="R42" s="13">
        <v>0</v>
      </c>
      <c r="S42" s="18">
        <f t="shared" si="0"/>
        <v>0.2</v>
      </c>
      <c r="T42" s="105"/>
      <c r="U42" s="102"/>
      <c r="V42" s="113"/>
      <c r="W42" s="21">
        <v>38</v>
      </c>
    </row>
    <row r="43" spans="1:23" x14ac:dyDescent="0.3">
      <c r="A43" s="87"/>
      <c r="B43" s="75"/>
      <c r="C43" s="75"/>
      <c r="D43" s="75"/>
      <c r="E43" s="75"/>
      <c r="F43" s="75"/>
      <c r="G43" s="75"/>
      <c r="H43" s="75"/>
      <c r="I43" s="75"/>
      <c r="J43" s="75"/>
      <c r="K43" s="75"/>
      <c r="L43" s="75"/>
      <c r="M43" s="88"/>
      <c r="N43" s="103"/>
      <c r="O43" s="75"/>
      <c r="P43" s="75"/>
      <c r="Q43" s="75"/>
      <c r="R43" s="75"/>
      <c r="S43" s="75"/>
      <c r="T43" s="75"/>
      <c r="U43" s="104"/>
      <c r="W43" s="21">
        <v>39</v>
      </c>
    </row>
    <row r="44" spans="1:23" ht="28.8" x14ac:dyDescent="0.3">
      <c r="A44" s="38" t="s">
        <v>38</v>
      </c>
      <c r="B44" s="23" t="s">
        <v>39</v>
      </c>
      <c r="C44" s="23"/>
      <c r="D44" s="23">
        <v>1</v>
      </c>
      <c r="E44" s="23" t="s">
        <v>46</v>
      </c>
      <c r="F44" s="23" t="s">
        <v>56</v>
      </c>
      <c r="G44" s="23"/>
      <c r="H44" s="23" t="s">
        <v>40</v>
      </c>
      <c r="I44" s="23"/>
      <c r="J44" s="23"/>
      <c r="K44" s="23">
        <v>0</v>
      </c>
      <c r="L44" s="24">
        <f>D44*J44*K44</f>
        <v>0</v>
      </c>
      <c r="M44" s="25">
        <v>0</v>
      </c>
      <c r="N44" s="26">
        <v>1</v>
      </c>
      <c r="O44" s="27">
        <v>1</v>
      </c>
      <c r="P44" s="23">
        <v>0</v>
      </c>
      <c r="Q44" s="23">
        <v>0</v>
      </c>
      <c r="R44" s="23">
        <v>0</v>
      </c>
      <c r="S44" s="28">
        <f t="shared" si="0"/>
        <v>0.2</v>
      </c>
      <c r="T44" s="32">
        <f>S44/V44</f>
        <v>0.2</v>
      </c>
      <c r="U44" s="20">
        <v>0</v>
      </c>
      <c r="V44" s="21">
        <v>1</v>
      </c>
      <c r="W44" s="21">
        <v>40</v>
      </c>
    </row>
    <row r="45" spans="1:23" ht="15" thickBot="1" x14ac:dyDescent="0.35">
      <c r="A45" s="114"/>
      <c r="B45" s="115"/>
      <c r="C45" s="115"/>
      <c r="D45" s="115"/>
      <c r="E45" s="115"/>
      <c r="F45" s="115"/>
      <c r="G45" s="115"/>
      <c r="H45" s="115"/>
      <c r="I45" s="115"/>
      <c r="J45" s="115"/>
      <c r="K45" s="115"/>
      <c r="L45" s="115"/>
      <c r="M45" s="116"/>
      <c r="N45" s="117"/>
      <c r="O45" s="115"/>
      <c r="P45" s="115"/>
      <c r="Q45" s="115"/>
      <c r="R45" s="115"/>
      <c r="S45" s="115"/>
      <c r="T45" s="115"/>
      <c r="U45" s="118"/>
    </row>
    <row r="46" spans="1:23" ht="15" thickBot="1" x14ac:dyDescent="0.35">
      <c r="A46" s="5" t="s">
        <v>87</v>
      </c>
      <c r="B46" s="1"/>
      <c r="C46" s="1"/>
      <c r="D46" s="1"/>
      <c r="E46" s="1"/>
      <c r="F46" s="1"/>
      <c r="G46" s="1"/>
      <c r="H46" s="1"/>
      <c r="I46" s="1"/>
      <c r="J46" s="1"/>
      <c r="K46" s="1"/>
      <c r="L46" s="6">
        <f>SUM(L5:L44)</f>
        <v>43.06</v>
      </c>
      <c r="M46" s="6">
        <f>SUM(M5:M44)</f>
        <v>0</v>
      </c>
      <c r="N46" s="1"/>
      <c r="O46" s="1"/>
      <c r="P46" s="1"/>
      <c r="Q46" s="1"/>
      <c r="R46" s="1"/>
      <c r="S46" s="40">
        <f>(SUM(S5:S44))/(W44-7)</f>
        <v>0.20000000000000009</v>
      </c>
      <c r="T46" s="39">
        <f>SUM(T5:T44)/8</f>
        <v>0.20312499999999997</v>
      </c>
      <c r="U46" s="22">
        <f>SUM(U5:U44)/8</f>
        <v>0</v>
      </c>
    </row>
    <row r="47" spans="1:23" ht="15" thickBot="1" x14ac:dyDescent="0.35">
      <c r="L47" s="7" t="s">
        <v>89</v>
      </c>
      <c r="M47" s="6">
        <f>SUM(L46:M46)</f>
        <v>43.06</v>
      </c>
    </row>
    <row r="48" spans="1:23" ht="15" thickBot="1" x14ac:dyDescent="0.35">
      <c r="L48" s="8"/>
      <c r="M48" s="9"/>
    </row>
    <row r="49" spans="4:8" ht="14.4" customHeight="1" x14ac:dyDescent="0.3">
      <c r="D49" s="110" t="s">
        <v>110</v>
      </c>
      <c r="E49" s="111"/>
      <c r="F49" s="111"/>
      <c r="G49" s="112"/>
      <c r="H49" s="11"/>
    </row>
    <row r="50" spans="4:8" ht="43.8" customHeight="1" x14ac:dyDescent="0.3">
      <c r="D50" s="3">
        <v>1</v>
      </c>
      <c r="E50" s="119" t="s">
        <v>117</v>
      </c>
      <c r="F50" s="119"/>
      <c r="G50" s="120"/>
      <c r="H50" s="12" t="s">
        <v>105</v>
      </c>
    </row>
    <row r="51" spans="4:8" ht="43.2" customHeight="1" thickBot="1" x14ac:dyDescent="0.35">
      <c r="D51" s="4">
        <v>2</v>
      </c>
      <c r="E51" s="108" t="s">
        <v>119</v>
      </c>
      <c r="F51" s="108"/>
      <c r="G51" s="109"/>
      <c r="H51" s="11"/>
    </row>
    <row r="61" spans="4:8" ht="28.8" x14ac:dyDescent="0.3">
      <c r="F61" s="2" t="s">
        <v>116</v>
      </c>
    </row>
  </sheetData>
  <mergeCells count="44">
    <mergeCell ref="G41:G42"/>
    <mergeCell ref="E51:G51"/>
    <mergeCell ref="D49:G49"/>
    <mergeCell ref="V41:V42"/>
    <mergeCell ref="N31:U31"/>
    <mergeCell ref="N33:U33"/>
    <mergeCell ref="A43:M43"/>
    <mergeCell ref="A45:M45"/>
    <mergeCell ref="N43:U43"/>
    <mergeCell ref="N45:U45"/>
    <mergeCell ref="E50:G50"/>
    <mergeCell ref="B41:B42"/>
    <mergeCell ref="C41:C42"/>
    <mergeCell ref="D41:D42"/>
    <mergeCell ref="E41:E42"/>
    <mergeCell ref="F41:F42"/>
    <mergeCell ref="T22:T30"/>
    <mergeCell ref="U10:U12"/>
    <mergeCell ref="U5:U8"/>
    <mergeCell ref="N9:U9"/>
    <mergeCell ref="A34:A42"/>
    <mergeCell ref="U22:U30"/>
    <mergeCell ref="U34:U42"/>
    <mergeCell ref="T34:T42"/>
    <mergeCell ref="U16:U20"/>
    <mergeCell ref="A21:M21"/>
    <mergeCell ref="A31:M31"/>
    <mergeCell ref="A33:M33"/>
    <mergeCell ref="A22:A30"/>
    <mergeCell ref="N21:U21"/>
    <mergeCell ref="N15:U15"/>
    <mergeCell ref="N13:U13"/>
    <mergeCell ref="N2:U2"/>
    <mergeCell ref="A5:A8"/>
    <mergeCell ref="A10:A12"/>
    <mergeCell ref="A16:A20"/>
    <mergeCell ref="A9:M9"/>
    <mergeCell ref="A13:M13"/>
    <mergeCell ref="A15:M15"/>
    <mergeCell ref="A2:M3"/>
    <mergeCell ref="N3:U3"/>
    <mergeCell ref="T5:T8"/>
    <mergeCell ref="T10:T12"/>
    <mergeCell ref="T16:T20"/>
  </mergeCells>
  <phoneticPr fontId="3" type="noConversion"/>
  <pageMargins left="0.7" right="0.7" top="0.75" bottom="0.75" header="0.3" footer="0.3"/>
  <pageSetup orientation="portrait" horizontalDpi="4294967293"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A021BEBD353E4293110A092A1FD573" ma:contentTypeVersion="12" ma:contentTypeDescription="Create a new document." ma:contentTypeScope="" ma:versionID="c74b9e0c4e58f13fbe0154088dc1b23e">
  <xsd:schema xmlns:xsd="http://www.w3.org/2001/XMLSchema" xmlns:xs="http://www.w3.org/2001/XMLSchema" xmlns:p="http://schemas.microsoft.com/office/2006/metadata/properties" xmlns:ns2="0861a0a6-9724-4956-bc9c-efcefa5cbb97" xmlns:ns3="8b20aae7-28b0-4f78-a294-898e97420041" targetNamespace="http://schemas.microsoft.com/office/2006/metadata/properties" ma:root="true" ma:fieldsID="bb9b31440bc5580df6e2a79146d8368b" ns2:_="" ns3:_="">
    <xsd:import namespace="0861a0a6-9724-4956-bc9c-efcefa5cbb97"/>
    <xsd:import namespace="8b20aae7-28b0-4f78-a294-898e974200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61a0a6-9724-4956-bc9c-efcefa5cbb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20aae7-28b0-4f78-a294-898e974200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BD1356-54EA-43A6-B643-01EACDA9F607}">
  <ds:schemaRefs>
    <ds:schemaRef ds:uri="http://schemas.microsoft.com/sharepoint/v3/contenttype/forms"/>
  </ds:schemaRefs>
</ds:datastoreItem>
</file>

<file path=customXml/itemProps2.xml><?xml version="1.0" encoding="utf-8"?>
<ds:datastoreItem xmlns:ds="http://schemas.openxmlformats.org/officeDocument/2006/customXml" ds:itemID="{7EE82EEE-0375-4C07-B5BD-803C2C9FEE03}">
  <ds:schemaRef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0861a0a6-9724-4956-bc9c-efcefa5cbb97"/>
    <ds:schemaRef ds:uri="8b20aae7-28b0-4f78-a294-898e97420041"/>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0053145F-4FBE-4003-8341-C3217B2D0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61a0a6-9724-4956-bc9c-efcefa5cbb97"/>
    <ds:schemaRef ds:uri="8b20aae7-28b0-4f78-a294-898e97420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NASA</vt:lpstr>
      <vt:lpstr>Prototype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joshj</cp:lastModifiedBy>
  <cp:revision/>
  <dcterms:created xsi:type="dcterms:W3CDTF">2020-11-22T16:52:01Z</dcterms:created>
  <dcterms:modified xsi:type="dcterms:W3CDTF">2020-11-24T20:21:23Z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0x0101001EA021BEBD353E4293110A092A1FD573</vt:lpwstr>
  </property>
</Properties>
</file>